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\Downloads\"/>
    </mc:Choice>
  </mc:AlternateContent>
  <xr:revisionPtr revIDLastSave="0" documentId="13_ncr:1_{1992F4EB-4494-44FE-95CB-CEE85B179577}" xr6:coauthVersionLast="47" xr6:coauthVersionMax="47" xr10:uidLastSave="{00000000-0000-0000-0000-000000000000}"/>
  <bookViews>
    <workbookView xWindow="-108" yWindow="-108" windowWidth="23256" windowHeight="12456" xr2:uid="{85684901-E27C-47E8-8DC3-B26E9EAD401C}"/>
  </bookViews>
  <sheets>
    <sheet name="Pension" sheetId="1" r:id="rId1"/>
  </sheets>
  <definedNames>
    <definedName name="_xlnm.Print_Area" localSheetId="0">Pension!$A$1:$J$54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8" i="1" l="1"/>
  <c r="C37" i="1"/>
  <c r="C33" i="1"/>
  <c r="C24" i="1"/>
  <c r="C19" i="1"/>
  <c r="C18" i="1"/>
  <c r="C16" i="1"/>
  <c r="C9" i="1"/>
  <c r="C43" i="1" s="1"/>
  <c r="C8" i="1"/>
  <c r="I4" i="1"/>
  <c r="C17" i="1" l="1"/>
  <c r="C20" i="1" s="1"/>
  <c r="C25" i="1"/>
  <c r="C26" i="1"/>
  <c r="C28" i="1" s="1"/>
  <c r="C32" i="1" s="1"/>
  <c r="C34" i="1" s="1"/>
  <c r="C35" i="1" s="1"/>
  <c r="C38" i="1" s="1"/>
  <c r="C39" i="1" s="1"/>
  <c r="C44" i="1" l="1"/>
  <c r="C45" i="1" s="1"/>
  <c r="I5" i="1"/>
  <c r="I7" i="1" s="1"/>
</calcChain>
</file>

<file path=xl/sharedStrings.xml><?xml version="1.0" encoding="utf-8"?>
<sst xmlns="http://schemas.openxmlformats.org/spreadsheetml/2006/main" count="69" uniqueCount="59">
  <si>
    <t xml:space="preserve">Calculation of Tapered annual allowance </t>
  </si>
  <si>
    <t>2023-24</t>
  </si>
  <si>
    <t>Carried Forward</t>
  </si>
  <si>
    <t>Amount</t>
  </si>
  <si>
    <t>Remarks</t>
  </si>
  <si>
    <t>Annual Allowance in 2022-23</t>
  </si>
  <si>
    <t>Full as Threshold income below threshold</t>
  </si>
  <si>
    <t>Step 1</t>
  </si>
  <si>
    <t>Total Net Income from SA 302 before Personal Allowance</t>
  </si>
  <si>
    <t>Invested in 2022-23</t>
  </si>
  <si>
    <t>Carried forward to 2023-24</t>
  </si>
  <si>
    <t>Annual Allowance in 2023-24</t>
  </si>
  <si>
    <t>Step 1A</t>
  </si>
  <si>
    <t>Calulate pension contributions</t>
  </si>
  <si>
    <t>Invested in 2023-24</t>
  </si>
  <si>
    <t>Employee Net Pension Contribution( Relief at Source)</t>
  </si>
  <si>
    <t>Carried forward to 2024-25</t>
  </si>
  <si>
    <t>Government topup 20%</t>
  </si>
  <si>
    <t>Gross employee Pension contribution</t>
  </si>
  <si>
    <t>Employer contribution under `net pay` or salary sacrifice</t>
  </si>
  <si>
    <t>Employee contribution `net pay` or salary sacrifice</t>
  </si>
  <si>
    <t>Defined Benefit increase</t>
  </si>
  <si>
    <t>Employer contribution NOT `net pay` or salary sacrifice</t>
  </si>
  <si>
    <t>Step 2</t>
  </si>
  <si>
    <t>Calculate Threshold Income</t>
  </si>
  <si>
    <t>Total Net Income</t>
  </si>
  <si>
    <t>Less</t>
  </si>
  <si>
    <t>Gross member contributions using relief at source</t>
  </si>
  <si>
    <t>Add</t>
  </si>
  <si>
    <t>Threshold income</t>
  </si>
  <si>
    <t>Threshold Income</t>
  </si>
  <si>
    <t>If Threshold income over limit then go to next step otherwise, no deduction in Annual Pension Allowance.</t>
  </si>
  <si>
    <t>Step 3</t>
  </si>
  <si>
    <t>Calculate Adjusted Income</t>
  </si>
  <si>
    <t>Total Pension Input</t>
  </si>
  <si>
    <t>All Employee contributions</t>
  </si>
  <si>
    <t>If Adjusted income over limit then go to next step otherwise, no deduction in Annual Pension Allowance.</t>
  </si>
  <si>
    <t>Step 4</t>
  </si>
  <si>
    <t>Caulcate reduction in Annual Pension Allowance</t>
  </si>
  <si>
    <t>Adjusted Income</t>
  </si>
  <si>
    <t>Adjusted Income threshold</t>
  </si>
  <si>
    <t>Half of excess over threshold</t>
  </si>
  <si>
    <t>Annual Allowance</t>
  </si>
  <si>
    <t xml:space="preserve">Tapered annual allowance </t>
  </si>
  <si>
    <t>Minimium</t>
  </si>
  <si>
    <t>Step 5</t>
  </si>
  <si>
    <t>Annual Allowance Charge</t>
  </si>
  <si>
    <t>Excess</t>
  </si>
  <si>
    <t>Covered by c/f Pension allowance see Cell I4</t>
  </si>
  <si>
    <t>Source</t>
  </si>
  <si>
    <t>Example</t>
  </si>
  <si>
    <t>PTM057200</t>
  </si>
  <si>
    <t>Rules</t>
  </si>
  <si>
    <t>PTM057100</t>
  </si>
  <si>
    <t>Tolley Tax Computation</t>
  </si>
  <si>
    <t>19.3 C</t>
  </si>
  <si>
    <t>Tolley Exam Training - Personal income Tax</t>
  </si>
  <si>
    <t>Historic and Current Thresholds</t>
  </si>
  <si>
    <t>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</si>
</sst>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&quot;£&quot;* #,##0_-;\-&quot;£&quot;* #,##0_-;_-&quot;£&quot;* &quot;-&quot;??_-;_-@_-"/>
    <numFmt numFmtId="165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5" fillId="0" borderId="0" xfId="0" applyFont="1" applyAlignment="1">
      <alignment horizontal="center" vertical="top"/>
    </xf>
    <xf numFmtId="0" fontId="0" fillId="2" borderId="0" xfId="0" applyFill="1"/>
    <xf numFmtId="164" fontId="5" fillId="0" borderId="0" xfId="2" applyNumberFormat="1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1" xfId="0" applyFont="1" applyBorder="1" applyAlignment="1">
      <alignment vertical="top"/>
    </xf>
    <xf numFmtId="165" fontId="3" fillId="0" borderId="1" xfId="1" applyNumberFormat="1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64" fontId="0" fillId="0" borderId="0" xfId="2" applyNumberFormat="1" applyFont="1" applyAlignment="1">
      <alignment vertical="top"/>
    </xf>
    <xf numFmtId="0" fontId="0" fillId="0" borderId="1" xfId="0" applyBorder="1" applyAlignment="1">
      <alignment vertical="top"/>
    </xf>
    <xf numFmtId="165" fontId="0" fillId="0" borderId="1" xfId="1" applyNumberFormat="1" applyFont="1" applyBorder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164" fontId="8" fillId="3" borderId="0" xfId="2" applyNumberFormat="1" applyFont="1" applyFill="1" applyAlignment="1">
      <alignment vertical="top"/>
    </xf>
    <xf numFmtId="0" fontId="3" fillId="0" borderId="1" xfId="0" applyFont="1" applyBorder="1" applyAlignment="1">
      <alignment vertical="top"/>
    </xf>
    <xf numFmtId="165" fontId="8" fillId="0" borderId="0" xfId="1" applyNumberFormat="1" applyFont="1" applyFill="1"/>
    <xf numFmtId="0" fontId="0" fillId="2" borderId="1" xfId="0" applyFill="1" applyBorder="1" applyAlignment="1">
      <alignment vertical="top"/>
    </xf>
    <xf numFmtId="165" fontId="0" fillId="2" borderId="1" xfId="1" applyNumberFormat="1" applyFont="1" applyFill="1" applyBorder="1" applyAlignment="1">
      <alignment vertical="top"/>
    </xf>
    <xf numFmtId="164" fontId="3" fillId="0" borderId="0" xfId="2" applyNumberFormat="1" applyFont="1" applyAlignment="1">
      <alignment vertical="top"/>
    </xf>
    <xf numFmtId="164" fontId="1" fillId="0" borderId="0" xfId="2" applyNumberFormat="1" applyFont="1" applyAlignment="1">
      <alignment vertical="top"/>
    </xf>
    <xf numFmtId="165" fontId="0" fillId="0" borderId="0" xfId="1" applyNumberFormat="1" applyFont="1" applyAlignment="1">
      <alignment vertical="top"/>
    </xf>
    <xf numFmtId="0" fontId="8" fillId="0" borderId="0" xfId="0" applyFont="1"/>
    <xf numFmtId="0" fontId="2" fillId="0" borderId="0" xfId="0" applyFont="1" applyAlignment="1">
      <alignment vertical="top"/>
    </xf>
    <xf numFmtId="164" fontId="5" fillId="0" borderId="0" xfId="2" applyNumberFormat="1" applyFont="1" applyBorder="1" applyAlignment="1">
      <alignment vertical="top"/>
    </xf>
    <xf numFmtId="0" fontId="9" fillId="0" borderId="0" xfId="0" applyFont="1" applyAlignment="1">
      <alignment vertical="top" wrapText="1"/>
    </xf>
    <xf numFmtId="164" fontId="3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vertical="top"/>
    </xf>
    <xf numFmtId="164" fontId="0" fillId="2" borderId="0" xfId="2" applyNumberFormat="1" applyFont="1" applyFill="1" applyAlignment="1">
      <alignment vertical="top"/>
    </xf>
    <xf numFmtId="0" fontId="2" fillId="0" borderId="0" xfId="0" applyFont="1" applyAlignment="1">
      <alignment horizontal="center" vertical="top"/>
    </xf>
    <xf numFmtId="9" fontId="0" fillId="0" borderId="0" xfId="0" applyNumberFormat="1" applyAlignment="1">
      <alignment horizontal="center" vertical="top"/>
    </xf>
    <xf numFmtId="164" fontId="2" fillId="0" borderId="0" xfId="2" applyNumberFormat="1" applyFont="1" applyAlignment="1">
      <alignment vertical="top"/>
    </xf>
    <xf numFmtId="164" fontId="4" fillId="0" borderId="0" xfId="2" applyNumberFormat="1" applyFont="1" applyAlignment="1">
      <alignment vertical="top"/>
    </xf>
    <xf numFmtId="164" fontId="4" fillId="0" borderId="0" xfId="3" applyNumberFormat="1" applyAlignment="1">
      <alignment vertical="top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rates-and-allowances-pension-schemes/pension-schemes-rates" TargetMode="External"/><Relationship Id="rId2" Type="http://schemas.openxmlformats.org/officeDocument/2006/relationships/hyperlink" Target="https://www.gov.uk/hmrc-internal-manuals/pensions-tax-manual/ptm057100" TargetMode="External"/><Relationship Id="rId1" Type="http://schemas.openxmlformats.org/officeDocument/2006/relationships/hyperlink" Target="https://www.gov.uk/hmrc-internal-manuals/pensions-tax-manual/ptm057200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9C261-951C-4867-A95B-131746D13829}">
  <sheetPr>
    <tabColor rgb="FF92D050"/>
    <pageSetUpPr fitToPage="1"/>
  </sheetPr>
  <dimension ref="A1:J54"/>
  <sheetViews>
    <sheetView tabSelected="1" view="pageBreakPreview" topLeftCell="A19" zoomScale="85" zoomScaleNormal="85" zoomScaleSheetLayoutView="85" workbookViewId="0">
      <selection activeCell="C45" sqref="C45"/>
    </sheetView>
  </sheetViews>
  <sheetFormatPr defaultColWidth="8.77734375" defaultRowHeight="14.4" x14ac:dyDescent="0.3"/>
  <cols>
    <col min="1" max="1" width="8.77734375" style="8"/>
    <col min="2" max="2" width="52.44140625" style="9" bestFit="1" customWidth="1"/>
    <col min="3" max="3" width="14.21875" style="10" bestFit="1" customWidth="1"/>
    <col min="4" max="4" width="8.77734375" style="8"/>
    <col min="5" max="5" width="15.44140625" style="9" bestFit="1" customWidth="1"/>
    <col min="6" max="6" width="11" style="9" bestFit="1" customWidth="1"/>
    <col min="7" max="7" width="8.77734375" style="9"/>
    <col min="8" max="8" width="26" style="9" bestFit="1" customWidth="1"/>
    <col min="9" max="9" width="10.33203125" style="22" bestFit="1" customWidth="1"/>
    <col min="10" max="10" width="41.5546875" style="9" customWidth="1"/>
    <col min="11" max="16384" width="8.77734375" style="9"/>
  </cols>
  <sheetData>
    <row r="1" spans="1:10" s="4" customFormat="1" x14ac:dyDescent="0.3">
      <c r="A1" s="1"/>
      <c r="B1" s="2" t="s">
        <v>0</v>
      </c>
      <c r="C1" s="3"/>
      <c r="D1" s="1"/>
      <c r="F1" s="5" t="s">
        <v>1</v>
      </c>
      <c r="H1" s="6" t="s">
        <v>2</v>
      </c>
      <c r="I1" s="7" t="s">
        <v>3</v>
      </c>
      <c r="J1" s="7" t="s">
        <v>4</v>
      </c>
    </row>
    <row r="2" spans="1:10" x14ac:dyDescent="0.3">
      <c r="H2" s="11" t="s">
        <v>5</v>
      </c>
      <c r="I2" s="12">
        <v>40000</v>
      </c>
      <c r="J2" s="11" t="s">
        <v>6</v>
      </c>
    </row>
    <row r="3" spans="1:10" s="14" customFormat="1" x14ac:dyDescent="0.3">
      <c r="A3" s="13" t="s">
        <v>7</v>
      </c>
      <c r="B3" s="14" t="s">
        <v>8</v>
      </c>
      <c r="C3" s="15">
        <v>320000</v>
      </c>
      <c r="D3" s="13"/>
      <c r="H3" s="11" t="s">
        <v>9</v>
      </c>
      <c r="I3" s="12">
        <v>-9500</v>
      </c>
      <c r="J3" s="16"/>
    </row>
    <row r="4" spans="1:10" x14ac:dyDescent="0.3">
      <c r="B4"/>
      <c r="C4" s="17"/>
      <c r="H4" s="18" t="s">
        <v>10</v>
      </c>
      <c r="I4" s="19">
        <f>SUM(I2:I3)</f>
        <v>30500</v>
      </c>
      <c r="J4" s="11"/>
    </row>
    <row r="5" spans="1:10" x14ac:dyDescent="0.3">
      <c r="B5" s="14"/>
      <c r="C5" s="20"/>
      <c r="H5" s="11" t="s">
        <v>11</v>
      </c>
      <c r="I5" s="12">
        <f>C39</f>
        <v>21000</v>
      </c>
      <c r="J5" s="11"/>
    </row>
    <row r="6" spans="1:10" x14ac:dyDescent="0.3">
      <c r="A6" s="8" t="s">
        <v>12</v>
      </c>
      <c r="B6" s="14" t="s">
        <v>13</v>
      </c>
      <c r="C6" s="20"/>
      <c r="H6" s="11" t="s">
        <v>14</v>
      </c>
      <c r="I6" s="12">
        <v>-18000</v>
      </c>
      <c r="J6" s="11"/>
    </row>
    <row r="7" spans="1:10" x14ac:dyDescent="0.3">
      <c r="B7" t="s">
        <v>15</v>
      </c>
      <c r="C7" s="15">
        <v>0</v>
      </c>
      <c r="H7" s="18" t="s">
        <v>16</v>
      </c>
      <c r="I7" s="19">
        <f>SUM(I4:I6)</f>
        <v>33500</v>
      </c>
      <c r="J7" s="11"/>
    </row>
    <row r="8" spans="1:10" x14ac:dyDescent="0.3">
      <c r="B8" t="s">
        <v>17</v>
      </c>
      <c r="C8" s="21">
        <f>+C7*0.25</f>
        <v>0</v>
      </c>
    </row>
    <row r="9" spans="1:10" x14ac:dyDescent="0.3">
      <c r="B9" t="s">
        <v>18</v>
      </c>
      <c r="C9" s="21">
        <f>SUM(C7:C8)</f>
        <v>0</v>
      </c>
    </row>
    <row r="10" spans="1:10" x14ac:dyDescent="0.3">
      <c r="B10" s="23" t="s">
        <v>19</v>
      </c>
      <c r="C10" s="15">
        <v>18000</v>
      </c>
      <c r="E10" s="24"/>
    </row>
    <row r="11" spans="1:10" x14ac:dyDescent="0.3">
      <c r="B11" s="23" t="s">
        <v>20</v>
      </c>
      <c r="C11" s="15">
        <v>0</v>
      </c>
      <c r="E11" s="24"/>
    </row>
    <row r="12" spans="1:10" x14ac:dyDescent="0.3">
      <c r="B12" t="s">
        <v>21</v>
      </c>
      <c r="C12" s="15">
        <v>0</v>
      </c>
    </row>
    <row r="13" spans="1:10" x14ac:dyDescent="0.3">
      <c r="B13" t="s">
        <v>22</v>
      </c>
      <c r="C13" s="15"/>
    </row>
    <row r="14" spans="1:10" x14ac:dyDescent="0.3">
      <c r="B14"/>
    </row>
    <row r="15" spans="1:10" s="14" customFormat="1" x14ac:dyDescent="0.3">
      <c r="A15" s="13" t="s">
        <v>23</v>
      </c>
      <c r="B15" s="14" t="s">
        <v>24</v>
      </c>
      <c r="C15" s="20"/>
      <c r="D15" s="13"/>
      <c r="I15" s="22"/>
    </row>
    <row r="16" spans="1:10" x14ac:dyDescent="0.3">
      <c r="B16" s="9" t="s">
        <v>25</v>
      </c>
      <c r="C16" s="10">
        <f>C3</f>
        <v>320000</v>
      </c>
    </row>
    <row r="17" spans="1:9" x14ac:dyDescent="0.3">
      <c r="A17" s="8" t="s">
        <v>26</v>
      </c>
      <c r="B17" s="9" t="s">
        <v>27</v>
      </c>
      <c r="C17" s="10">
        <f>C9</f>
        <v>0</v>
      </c>
    </row>
    <row r="18" spans="1:9" x14ac:dyDescent="0.3">
      <c r="A18" s="8" t="s">
        <v>28</v>
      </c>
      <c r="B18" s="23" t="s">
        <v>19</v>
      </c>
      <c r="C18" s="10">
        <f>+C10</f>
        <v>18000</v>
      </c>
    </row>
    <row r="19" spans="1:9" x14ac:dyDescent="0.3">
      <c r="A19" s="8" t="s">
        <v>28</v>
      </c>
      <c r="B19" s="23" t="s">
        <v>20</v>
      </c>
      <c r="C19" s="10">
        <f>+C11</f>
        <v>0</v>
      </c>
    </row>
    <row r="20" spans="1:9" x14ac:dyDescent="0.3">
      <c r="B20" s="9" t="s">
        <v>29</v>
      </c>
      <c r="C20" s="20">
        <f>+C16-C17+C18+C19</f>
        <v>338000</v>
      </c>
      <c r="E20" s="4" t="s">
        <v>30</v>
      </c>
      <c r="F20" s="25">
        <v>200000</v>
      </c>
    </row>
    <row r="21" spans="1:9" ht="31.2" customHeight="1" x14ac:dyDescent="0.3">
      <c r="B21" s="26" t="s">
        <v>31</v>
      </c>
    </row>
    <row r="23" spans="1:9" s="14" customFormat="1" x14ac:dyDescent="0.3">
      <c r="A23" s="13" t="s">
        <v>32</v>
      </c>
      <c r="B23" s="14" t="s">
        <v>33</v>
      </c>
      <c r="C23" s="20"/>
      <c r="D23" s="13"/>
      <c r="I23" s="22"/>
    </row>
    <row r="24" spans="1:9" s="14" customFormat="1" x14ac:dyDescent="0.3">
      <c r="A24" s="13"/>
      <c r="B24" s="9" t="s">
        <v>25</v>
      </c>
      <c r="C24" s="21">
        <f>+C3</f>
        <v>320000</v>
      </c>
      <c r="D24" s="13"/>
      <c r="I24" s="22"/>
    </row>
    <row r="25" spans="1:9" s="14" customFormat="1" x14ac:dyDescent="0.3">
      <c r="A25" s="8" t="s">
        <v>28</v>
      </c>
      <c r="B25" t="s">
        <v>34</v>
      </c>
      <c r="C25" s="21">
        <f>SUM(C9:C13)</f>
        <v>18000</v>
      </c>
      <c r="D25" s="13"/>
      <c r="I25" s="22"/>
    </row>
    <row r="26" spans="1:9" s="14" customFormat="1" x14ac:dyDescent="0.3">
      <c r="A26" s="8" t="s">
        <v>26</v>
      </c>
      <c r="B26" t="s">
        <v>35</v>
      </c>
      <c r="C26" s="21">
        <f>C9+C11</f>
        <v>0</v>
      </c>
      <c r="D26" s="27"/>
      <c r="I26" s="22"/>
    </row>
    <row r="27" spans="1:9" s="14" customFormat="1" x14ac:dyDescent="0.3">
      <c r="A27" s="8"/>
      <c r="B27"/>
      <c r="C27" s="21"/>
      <c r="D27" s="13"/>
      <c r="I27" s="22"/>
    </row>
    <row r="28" spans="1:9" s="14" customFormat="1" x14ac:dyDescent="0.3">
      <c r="A28" s="13"/>
      <c r="C28" s="20">
        <f>SUM(C24:C25)-C26</f>
        <v>338000</v>
      </c>
      <c r="D28" s="13"/>
      <c r="F28" s="28"/>
      <c r="I28" s="22"/>
    </row>
    <row r="29" spans="1:9" ht="28.8" x14ac:dyDescent="0.3">
      <c r="B29" s="26" t="s">
        <v>36</v>
      </c>
    </row>
    <row r="31" spans="1:9" s="14" customFormat="1" x14ac:dyDescent="0.3">
      <c r="A31" s="13" t="s">
        <v>37</v>
      </c>
      <c r="B31" s="14" t="s">
        <v>38</v>
      </c>
      <c r="C31" s="20"/>
      <c r="D31" s="13"/>
      <c r="I31" s="22"/>
    </row>
    <row r="32" spans="1:9" x14ac:dyDescent="0.3">
      <c r="B32" s="9" t="s">
        <v>39</v>
      </c>
      <c r="C32" s="10">
        <f>+C28</f>
        <v>338000</v>
      </c>
    </row>
    <row r="33" spans="1:6" x14ac:dyDescent="0.3">
      <c r="B33" s="4" t="s">
        <v>40</v>
      </c>
      <c r="C33" s="15">
        <f>+F33</f>
        <v>260000</v>
      </c>
      <c r="D33" s="1"/>
      <c r="E33" s="4" t="s">
        <v>39</v>
      </c>
      <c r="F33" s="25">
        <v>260000</v>
      </c>
    </row>
    <row r="34" spans="1:6" x14ac:dyDescent="0.3">
      <c r="C34" s="10">
        <f>C32-C33</f>
        <v>78000</v>
      </c>
    </row>
    <row r="35" spans="1:6" x14ac:dyDescent="0.3">
      <c r="B35" s="9" t="s">
        <v>41</v>
      </c>
      <c r="C35" s="10">
        <f>+C34/2</f>
        <v>39000</v>
      </c>
    </row>
    <row r="37" spans="1:6" x14ac:dyDescent="0.3">
      <c r="B37" s="4" t="s">
        <v>42</v>
      </c>
      <c r="C37" s="15">
        <f>+F37</f>
        <v>60000</v>
      </c>
      <c r="D37" s="1"/>
      <c r="E37" s="4" t="s">
        <v>42</v>
      </c>
      <c r="F37" s="25">
        <v>60000</v>
      </c>
    </row>
    <row r="38" spans="1:6" x14ac:dyDescent="0.3">
      <c r="B38" s="9" t="str">
        <f>B35</f>
        <v>Half of excess over threshold</v>
      </c>
      <c r="C38" s="10">
        <f>C35</f>
        <v>39000</v>
      </c>
      <c r="E38" s="24"/>
    </row>
    <row r="39" spans="1:6" x14ac:dyDescent="0.3">
      <c r="B39" s="2" t="s">
        <v>43</v>
      </c>
      <c r="C39" s="29">
        <f>C37-C38</f>
        <v>21000</v>
      </c>
      <c r="E39" s="4" t="s">
        <v>44</v>
      </c>
      <c r="F39" s="25">
        <v>10000</v>
      </c>
    </row>
    <row r="42" spans="1:6" x14ac:dyDescent="0.3">
      <c r="A42" s="13" t="s">
        <v>45</v>
      </c>
      <c r="B42" s="14" t="s">
        <v>46</v>
      </c>
    </row>
    <row r="43" spans="1:6" x14ac:dyDescent="0.3">
      <c r="B43" s="9" t="s">
        <v>34</v>
      </c>
      <c r="C43" s="10">
        <f>SUM(C9:C13)</f>
        <v>18000</v>
      </c>
    </row>
    <row r="44" spans="1:6" x14ac:dyDescent="0.3">
      <c r="B44" s="9" t="s">
        <v>42</v>
      </c>
      <c r="C44" s="10">
        <f>C39</f>
        <v>21000</v>
      </c>
      <c r="E44" s="30"/>
    </row>
    <row r="45" spans="1:6" x14ac:dyDescent="0.3">
      <c r="B45" s="9" t="s">
        <v>47</v>
      </c>
      <c r="C45" s="10">
        <f>IF(C43-C44&lt;0,0,C43-C44)</f>
        <v>0</v>
      </c>
      <c r="D45" s="31"/>
      <c r="E45" s="32" t="s">
        <v>48</v>
      </c>
    </row>
    <row r="49" spans="1:9" x14ac:dyDescent="0.3">
      <c r="B49" s="14" t="s">
        <v>49</v>
      </c>
    </row>
    <row r="50" spans="1:9" x14ac:dyDescent="0.3">
      <c r="B50" s="9" t="s">
        <v>50</v>
      </c>
      <c r="C50" s="33" t="s">
        <v>51</v>
      </c>
    </row>
    <row r="51" spans="1:9" s="8" customFormat="1" x14ac:dyDescent="0.3">
      <c r="B51" s="9" t="s">
        <v>52</v>
      </c>
      <c r="C51" s="33" t="s">
        <v>53</v>
      </c>
      <c r="E51" s="9"/>
      <c r="F51" s="9"/>
      <c r="I51" s="22"/>
    </row>
    <row r="52" spans="1:9" s="8" customFormat="1" x14ac:dyDescent="0.3">
      <c r="B52" s="9" t="s">
        <v>54</v>
      </c>
      <c r="C52" s="10" t="s">
        <v>55</v>
      </c>
      <c r="E52" s="9"/>
      <c r="F52" s="9"/>
      <c r="I52" s="22"/>
    </row>
    <row r="53" spans="1:9" s="10" customFormat="1" x14ac:dyDescent="0.3">
      <c r="A53" s="8"/>
      <c r="B53" s="9" t="s">
        <v>56</v>
      </c>
      <c r="D53" s="8"/>
      <c r="E53" s="9"/>
      <c r="F53" s="9"/>
      <c r="I53" s="22"/>
    </row>
    <row r="54" spans="1:9" x14ac:dyDescent="0.3">
      <c r="B54" s="9" t="s">
        <v>57</v>
      </c>
      <c r="C54" s="34" t="s">
        <v>58</v>
      </c>
    </row>
  </sheetData>
  <hyperlinks>
    <hyperlink ref="C50" r:id="rId1" xr:uid="{C79FB789-2C54-4136-B46E-E92121311E16}"/>
    <hyperlink ref="C51" r:id="rId2" xr:uid="{7EC984FF-DB8C-46D8-A92C-93A9E89FA44A}"/>
    <hyperlink ref="C54" r:id="rId3" xr:uid="{E7F45519-AD32-40F3-B929-7E9B60AD8999}"/>
  </hyperlinks>
  <pageMargins left="0.70866141732283472" right="0.70866141732283472" top="0.74803149606299213" bottom="0.74803149606299213" header="0.31496062992125984" footer="0.31496062992125984"/>
  <pageSetup paperSize="9" scale="44" orientation="portrait" horizont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Pension</vt:lpstr>
      <vt:lpstr>Pension!Print_Area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roy</dc:creator>
  <cp:lastModifiedBy>amit roy</cp:lastModifiedBy>
  <dcterms:created xsi:type="dcterms:W3CDTF">2024-11-01T15:26:51Z</dcterms:created>
  <dcterms:modified xsi:type="dcterms:W3CDTF">2024-11-07T10:41:13Z</dcterms:modified>
</cp:coreProperties>
</file>