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persons/person0.xml" ContentType="application/vnd.ms-excel.person+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G:\My Drive\z.0 Reference\0.2 Checklists\SA\"/>
    </mc:Choice>
  </mc:AlternateContent>
  <xr:revisionPtr revIDLastSave="0" documentId="13_ncr:1_{72BDF8D7-613E-4F67-B415-863FA78AAF5A}" xr6:coauthVersionLast="47" xr6:coauthVersionMax="47" xr10:uidLastSave="{00000000-0000-0000-0000-000000000000}"/>
  <bookViews>
    <workbookView xWindow="-108" yWindow="-108" windowWidth="23256" windowHeight="12456" xr2:uid="{85684901-E27C-47E8-8DC3-B26E9EAD401C}"/>
  </bookViews>
  <sheets>
    <sheet name="How to Use" sheetId="5" r:id="rId1"/>
    <sheet name="Taper Calc "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 i="2" l="1"/>
  <c r="F67" i="2"/>
  <c r="E67" i="2"/>
  <c r="D67" i="2"/>
  <c r="C67" i="2"/>
  <c r="F69" i="2"/>
  <c r="C55" i="2"/>
  <c r="E55" i="2"/>
  <c r="C61" i="2"/>
  <c r="C60" i="2"/>
  <c r="C59" i="2"/>
  <c r="C49" i="2"/>
  <c r="C48" i="2"/>
  <c r="C47" i="2"/>
  <c r="C46" i="2"/>
  <c r="C43" i="2"/>
  <c r="C42" i="2"/>
  <c r="C41" i="2"/>
  <c r="C40" i="2"/>
  <c r="C39" i="2"/>
  <c r="C38" i="2"/>
  <c r="C37" i="2"/>
  <c r="C34" i="2"/>
  <c r="C33" i="2"/>
  <c r="C32" i="2"/>
  <c r="C31" i="2"/>
  <c r="C30" i="2"/>
  <c r="C29" i="2"/>
  <c r="C26" i="2"/>
  <c r="C25" i="2"/>
  <c r="C17" i="2"/>
  <c r="C16" i="2"/>
  <c r="D55" i="2" l="1"/>
  <c r="F55" i="2" s="1"/>
  <c r="C62" i="2" s="1"/>
  <c r="C63" i="2" l="1"/>
  <c r="C64" i="2" s="1"/>
  <c r="C68" i="2"/>
  <c r="D68" i="2" s="1"/>
  <c r="D69" i="2" s="1"/>
  <c r="E68" i="2" l="1"/>
  <c r="E69" i="2" s="1"/>
  <c r="G69" i="2" s="1"/>
  <c r="G68"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Amit</author>
  </authors>
  <commentList>
    <comment ref="C5" authorId="0" shapeId="0" xr:uid="{B2F866FC-7053-432E-A5C1-F69881789861}">
      <text>
        <r>
          <rPr>
            <b/>
            <sz val="9"/>
            <color indexed="81"/>
            <rFont val="Tahoma"/>
            <family val="2"/>
          </rPr>
          <t>Amit:</t>
        </r>
        <r>
          <rPr>
            <sz val="9"/>
            <color indexed="81"/>
            <rFont val="Tahoma"/>
            <family val="2"/>
          </rPr>
          <t xml:space="preserve">
Source: GOV.UK – Pension schemes rates, https://www.gov.uk/government/publications/rates-and-allowances-pension-schemes/pension-schemes-rates</t>
        </r>
      </text>
    </comment>
    <comment ref="C6" authorId="0" shapeId="0" xr:uid="{9648A4D3-9F55-4F79-B766-D28F30910391}">
      <text>
        <r>
          <rPr>
            <b/>
            <sz val="9"/>
            <color indexed="81"/>
            <rFont val="Tahoma"/>
            <family val="2"/>
          </rPr>
          <t>Amit:</t>
        </r>
        <r>
          <rPr>
            <sz val="9"/>
            <color indexed="81"/>
            <rFont val="Tahoma"/>
            <family val="2"/>
          </rPr>
          <t xml:space="preserve">
Source: GOV.UK – Pension schemes rates, https://www.gov.uk/government/publications/rates-and-allowances-pension-schemes/pension-schemes-rates</t>
        </r>
      </text>
    </comment>
    <comment ref="C7" authorId="0" shapeId="0" xr:uid="{42770BD8-7155-4980-8593-AD7B4643411B}">
      <text>
        <r>
          <rPr>
            <b/>
            <sz val="9"/>
            <color indexed="81"/>
            <rFont val="Tahoma"/>
            <family val="2"/>
          </rPr>
          <t>Amit:</t>
        </r>
        <r>
          <rPr>
            <sz val="9"/>
            <color indexed="81"/>
            <rFont val="Tahoma"/>
            <family val="2"/>
          </rPr>
          <t xml:space="preserve">
Source: GOV.UK – Pension schemes rates, https://www.gov.uk/government/publications/rates-and-allowances-pension-schemes/pension-schemes-rates</t>
        </r>
      </text>
    </comment>
    <comment ref="C8" authorId="0" shapeId="0" xr:uid="{69BB84F3-5F00-4167-A0B0-1D748D4AB7B0}">
      <text>
        <r>
          <rPr>
            <b/>
            <sz val="9"/>
            <color indexed="81"/>
            <rFont val="Tahoma"/>
            <family val="2"/>
          </rPr>
          <t>Amit:</t>
        </r>
        <r>
          <rPr>
            <sz val="9"/>
            <color indexed="81"/>
            <rFont val="Tahoma"/>
            <family val="2"/>
          </rPr>
          <t xml:space="preserve">
Source: GOV.UK – Pension schemes rates, https://www.gov.uk/government/publications/rates-and-allowances-pension-schemes/pension-schemes-rates</t>
        </r>
      </text>
    </comment>
    <comment ref="C11" authorId="0" shapeId="0" xr:uid="{70D7D344-FF41-4CDB-934C-A6E0F99D95FE}">
      <text>
        <r>
          <rPr>
            <b/>
            <sz val="9"/>
            <color indexed="81"/>
            <rFont val="Tahoma"/>
            <family val="2"/>
          </rPr>
          <t>Amit:</t>
        </r>
        <r>
          <rPr>
            <sz val="9"/>
            <color indexed="81"/>
            <rFont val="Tahoma"/>
            <family val="2"/>
          </rPr>
          <t xml:space="preserve">
Charge is taxed as the top slice of income – use the individual's marginal rate</t>
        </r>
      </text>
    </comment>
    <comment ref="B14" authorId="0" shapeId="0" xr:uid="{4717BD64-51DD-49A5-B1E9-E9C9F4CD038F}">
      <text>
        <r>
          <rPr>
            <b/>
            <sz val="9"/>
            <color indexed="81"/>
            <rFont val="Tahoma"/>
            <family val="2"/>
          </rPr>
          <t>Amit:</t>
        </r>
        <r>
          <rPr>
            <sz val="9"/>
            <color indexed="81"/>
            <rFont val="Tahoma"/>
            <family val="2"/>
          </rPr>
          <t xml:space="preserve">
Net income before Personal Allowance – i.e. taxable income after net pay pension deductions.</t>
        </r>
      </text>
    </comment>
    <comment ref="B15" authorId="0" shapeId="0" xr:uid="{FBC6670F-CCA8-45D3-A800-E70D83484E3B}">
      <text>
        <r>
          <rPr>
            <b/>
            <sz val="9"/>
            <color indexed="81"/>
            <rFont val="Tahoma"/>
            <family val="2"/>
          </rPr>
          <t>Amit:</t>
        </r>
        <r>
          <rPr>
            <sz val="9"/>
            <color indexed="81"/>
            <rFont val="Tahoma"/>
            <family val="2"/>
          </rPr>
          <t xml:space="preserve">
Relief at source contributions – the actual cash the member paid into personal pensions / SIPPs.</t>
        </r>
      </text>
    </comment>
    <comment ref="B16" authorId="0" shapeId="0" xr:uid="{33FEB489-AC2B-45AB-9170-CDCB699C0D82}">
      <text>
        <r>
          <rPr>
            <b/>
            <sz val="9"/>
            <color indexed="81"/>
            <rFont val="Tahoma"/>
            <family val="2"/>
          </rPr>
          <t>Amit:</t>
        </r>
        <r>
          <rPr>
            <sz val="9"/>
            <color indexed="81"/>
            <rFont val="Tahoma"/>
            <family val="2"/>
          </rPr>
          <t xml:space="preserve">
Basic rate relief claimed by the scheme administrator (grossed up at the basic rate in C10).</t>
        </r>
      </text>
    </comment>
    <comment ref="B17" authorId="0" shapeId="0" xr:uid="{BE014391-5645-4114-9FE8-E102E399C1DC}">
      <text>
        <r>
          <rPr>
            <b/>
            <sz val="9"/>
            <color indexed="81"/>
            <rFont val="Tahoma"/>
            <family val="2"/>
          </rPr>
          <t>Amit:</t>
        </r>
        <r>
          <rPr>
            <sz val="9"/>
            <color indexed="81"/>
            <rFont val="Tahoma"/>
            <family val="2"/>
          </rPr>
          <t xml:space="preserve">
Cash paid plus basic rate relief added by the provider.</t>
        </r>
      </text>
    </comment>
    <comment ref="B18" authorId="0" shapeId="0" xr:uid="{FE435560-F5BE-4261-92AE-6CFC3AFD8357}">
      <text>
        <r>
          <rPr>
            <b/>
            <sz val="9"/>
            <color indexed="81"/>
            <rFont val="Tahoma"/>
            <family val="2"/>
          </rPr>
          <t>Amit:</t>
        </r>
        <r>
          <rPr>
            <sz val="9"/>
            <color indexed="81"/>
            <rFont val="Tahoma"/>
            <family val="2"/>
          </rPr>
          <t xml:space="preserve">
Member contributions relieved on making a claim – s194(1) FA 2004. Rare.</t>
        </r>
      </text>
    </comment>
    <comment ref="B19" authorId="0" shapeId="0" xr:uid="{DD93FC38-6158-4B73-BFB8-2654AE06C02B}">
      <text>
        <r>
          <rPr>
            <b/>
            <sz val="9"/>
            <color indexed="81"/>
            <rFont val="Tahoma"/>
            <family val="2"/>
          </rPr>
          <t>Amit:</t>
        </r>
        <r>
          <rPr>
            <sz val="9"/>
            <color indexed="81"/>
            <rFont val="Tahoma"/>
            <family val="2"/>
          </rPr>
          <t xml:space="preserve">
Net pay member contributions to a defined benefit scheme.</t>
        </r>
      </text>
    </comment>
    <comment ref="C19" authorId="0" shapeId="0" xr:uid="{6BCF34F5-BE1E-44B7-860F-B1D224DC9A34}">
      <text>
        <r>
          <rPr>
            <b/>
            <sz val="9"/>
            <color indexed="81"/>
            <rFont val="Tahoma"/>
            <family val="2"/>
          </rPr>
          <t>Amit:</t>
        </r>
        <r>
          <rPr>
            <sz val="9"/>
            <color indexed="81"/>
            <rFont val="Tahoma"/>
            <family val="2"/>
          </rPr>
          <t xml:space="preserve">
Net pay contributions to a DB scheme are already inside the DB pension input amount (C23). Enter them here only – HMRC adds them back in Step 3 and strips them out via total member contributions (C26).</t>
        </r>
      </text>
    </comment>
    <comment ref="B20" authorId="0" shapeId="0" xr:uid="{D37BF1A8-BF2D-4ABA-829E-93BA9FE309C7}">
      <text>
        <r>
          <rPr>
            <b/>
            <sz val="9"/>
            <color indexed="81"/>
            <rFont val="Tahoma"/>
            <family val="2"/>
          </rPr>
          <t>Amit:</t>
        </r>
        <r>
          <rPr>
            <sz val="9"/>
            <color indexed="81"/>
            <rFont val="Tahoma"/>
            <family val="2"/>
          </rPr>
          <t xml:space="preserve">
Net pay member contributions to a money purchase (defined contribution) scheme.</t>
        </r>
      </text>
    </comment>
    <comment ref="B21" authorId="0" shapeId="0" xr:uid="{D2A99200-E175-4AA0-B772-ABF7284631BD}">
      <text>
        <r>
          <rPr>
            <b/>
            <sz val="9"/>
            <color indexed="81"/>
            <rFont val="Tahoma"/>
            <family val="2"/>
          </rPr>
          <t>Amit:</t>
        </r>
        <r>
          <rPr>
            <sz val="9"/>
            <color indexed="81"/>
            <rFont val="Tahoma"/>
            <family val="2"/>
          </rPr>
          <t xml:space="preserve">
Salary / flexible remuneration given up for pension under arrangements made on or after 9 July 2015.</t>
        </r>
      </text>
    </comment>
    <comment ref="B22" authorId="0" shapeId="0" xr:uid="{C736C1E5-E5C3-41A7-814E-3F1BA7F9DCDB}">
      <text>
        <r>
          <rPr>
            <b/>
            <sz val="9"/>
            <color indexed="81"/>
            <rFont val="Tahoma"/>
            <family val="2"/>
          </rPr>
          <t>Amit:</t>
        </r>
        <r>
          <rPr>
            <sz val="9"/>
            <color indexed="81"/>
            <rFont val="Tahoma"/>
            <family val="2"/>
          </rPr>
          <t xml:space="preserve">
All employer contributions to money purchase schemes, including salary sacrifice amounts.</t>
        </r>
      </text>
    </comment>
    <comment ref="B23" authorId="0" shapeId="0" xr:uid="{901ACC68-9D59-438B-B147-35AF9EF7BFFF}">
      <text>
        <r>
          <rPr>
            <b/>
            <sz val="9"/>
            <color indexed="81"/>
            <rFont val="Tahoma"/>
            <family val="2"/>
          </rPr>
          <t>Amit:</t>
        </r>
        <r>
          <rPr>
            <sz val="9"/>
            <color indexed="81"/>
            <rFont val="Tahoma"/>
            <family val="2"/>
          </rPr>
          <t xml:space="preserve">
Defined benefit pension input amount = closing value – opening value.</t>
        </r>
      </text>
    </comment>
    <comment ref="C23" authorId="0" shapeId="0" xr:uid="{86CC8BBA-2F6F-4AD8-841F-B2756E55DB64}">
      <text>
        <r>
          <rPr>
            <b/>
            <sz val="9"/>
            <color indexed="81"/>
            <rFont val="Tahoma"/>
            <family val="2"/>
          </rPr>
          <t>Amit:</t>
        </r>
        <r>
          <rPr>
            <sz val="9"/>
            <color indexed="81"/>
            <rFont val="Tahoma"/>
            <family val="2"/>
          </rPr>
          <t xml:space="preserve">
DB pension input amount = closing value – opening value (from scheme statement). Includes the member's own DB contributions – do not deduct them.</t>
        </r>
      </text>
    </comment>
    <comment ref="B24" authorId="0" shapeId="0" xr:uid="{AE0E3A9E-FC9F-4A06-94A5-E3226A7CAF9A}">
      <text>
        <r>
          <rPr>
            <b/>
            <sz val="9"/>
            <color indexed="81"/>
            <rFont val="Tahoma"/>
            <family val="2"/>
          </rPr>
          <t>Amit:</t>
        </r>
        <r>
          <rPr>
            <sz val="9"/>
            <color indexed="81"/>
            <rFont val="Tahoma"/>
            <family val="2"/>
          </rPr>
          <t xml:space="preserve">
Lump sum death benefits taxable as pension income.</t>
        </r>
      </text>
    </comment>
  </commentList>
</comments>
</file>

<file path=xl/sharedStrings.xml><?xml version="1.0" encoding="utf-8"?>
<sst xmlns="http://schemas.openxmlformats.org/spreadsheetml/2006/main" count="189" uniqueCount="156">
  <si>
    <t>2023-24</t>
  </si>
  <si>
    <t>Step 1</t>
  </si>
  <si>
    <t>Step 2</t>
  </si>
  <si>
    <t>Threshold income</t>
  </si>
  <si>
    <t>Step 3</t>
  </si>
  <si>
    <t>Step 4</t>
  </si>
  <si>
    <t>Annual Allowance</t>
  </si>
  <si>
    <t>Step 5</t>
  </si>
  <si>
    <t>Example</t>
  </si>
  <si>
    <t>PTM057200</t>
  </si>
  <si>
    <t>Rules</t>
  </si>
  <si>
    <t>PTM057100</t>
  </si>
  <si>
    <t>Tolley Tax Computation</t>
  </si>
  <si>
    <t>19.3 C</t>
  </si>
  <si>
    <t>Tolley Exam Training - Personal income Tax</t>
  </si>
  <si>
    <t>Historic and Current Thresholds</t>
  </si>
  <si>
    <t>Link</t>
  </si>
  <si>
    <t>Excess subject to Annual Allowance charge</t>
  </si>
  <si>
    <t>Inputs</t>
  </si>
  <si>
    <t>£</t>
  </si>
  <si>
    <t>Threshold income limit</t>
  </si>
  <si>
    <t>Adjusted income limit</t>
  </si>
  <si>
    <t>Minimum tapered annual allowance</t>
  </si>
  <si>
    <t>Allowance reduction per £1 of excess adjusted income (£1 per £2)</t>
  </si>
  <si>
    <t>Basic rate relief on relief at source contributions</t>
  </si>
  <si>
    <t>Marginal tax rate for Annual Allowance charge</t>
  </si>
  <si>
    <t>Total pension input amount</t>
  </si>
  <si>
    <t>Net income</t>
  </si>
  <si>
    <t>Less: gross relief at source contributions</t>
  </si>
  <si>
    <t>Over threshold income limit?</t>
  </si>
  <si>
    <t>Adjusted income</t>
  </si>
  <si>
    <t>Over adjusted income limit?</t>
  </si>
  <si>
    <t>Tapered annual allowance</t>
  </si>
  <si>
    <t>Taper applies? (both limits exceeded)</t>
  </si>
  <si>
    <t>Excess adjusted income over limit</t>
  </si>
  <si>
    <t>Carry forward from previous three years</t>
  </si>
  <si>
    <t>2022-23</t>
  </si>
  <si>
    <t>2024-25</t>
  </si>
  <si>
    <t>Total</t>
  </si>
  <si>
    <t>Annual allowance for the year (tapered if applicable)</t>
  </si>
  <si>
    <t>Pension input amount for the year</t>
  </si>
  <si>
    <t>Unused allowance available</t>
  </si>
  <si>
    <t>Only available for years the individual was a member of a registered pension scheme</t>
  </si>
  <si>
    <t>Step 6</t>
  </si>
  <si>
    <t>Annual Allowance charge</t>
  </si>
  <si>
    <t>Less: carry forward used</t>
  </si>
  <si>
    <t>Estimated Annual Allowance charge</t>
  </si>
  <si>
    <t>Step 7</t>
  </si>
  <si>
    <t>2025-26</t>
  </si>
  <si>
    <t>Add: salary sacrifice / flexible remuneration</t>
  </si>
  <si>
    <t>Less: lump sum death benefits</t>
  </si>
  <si>
    <t>Add: relief given under s193(4) / s194(1) FA 2004</t>
  </si>
  <si>
    <t>Add: net pay member contributions</t>
  </si>
  <si>
    <t>Add: total pension input amount less member contributions</t>
  </si>
  <si>
    <t>Reduction in annual allowance (rounded down to £1)</t>
  </si>
  <si>
    <t>Sources</t>
  </si>
  <si>
    <t>Net income (from SA302)</t>
  </si>
  <si>
    <t>Personal pension paid (cash)</t>
  </si>
  <si>
    <t>Tax relief added by provider</t>
  </si>
  <si>
    <t>Gross personal pension contributions</t>
  </si>
  <si>
    <t>Pension relief claimed on tax return</t>
  </si>
  <si>
    <t>Workplace DB contributions (net pay)</t>
  </si>
  <si>
    <t>Workplace DC contributions (net pay)</t>
  </si>
  <si>
    <t>Salary sacrifice</t>
  </si>
  <si>
    <t>Employer DC contributions</t>
  </si>
  <si>
    <t>DB pension growth</t>
  </si>
  <si>
    <t>Taxable lump sum death benefits</t>
  </si>
  <si>
    <t>Total own contributions</t>
  </si>
  <si>
    <t>Before Personal Allowance</t>
  </si>
  <si>
    <t>e.g. £360/month = £4,320</t>
  </si>
  <si>
    <t>Rare – usually nil</t>
  </si>
  <si>
    <t>Final salary / career average, from payslip</t>
  </si>
  <si>
    <t>Defined contribution, from payslip</t>
  </si>
  <si>
    <t>Pay swapped for pension</t>
  </si>
  <si>
    <t>Incl. salary sacrifice</t>
  </si>
  <si>
    <t>From pension savings statement</t>
  </si>
  <si>
    <t>Usually nil</t>
  </si>
  <si>
    <t>How to use the Tapered Annual Allowance Calculator</t>
  </si>
  <si>
    <t/>
  </si>
  <si>
    <t>Works out the tapered annual allowance, carry forward and estimated Annual Allowance charge for any tax year. Click a blue cell reference to jump to it.</t>
  </si>
  <si>
    <t>Colour key</t>
  </si>
  <si>
    <t>Yellow cell, blue text</t>
  </si>
  <si>
    <t>Black text</t>
  </si>
  <si>
    <t>Formula – do not overwrite</t>
  </si>
  <si>
    <t>Step</t>
  </si>
  <si>
    <t>What to do</t>
  </si>
  <si>
    <t>Cell(s)</t>
  </si>
  <si>
    <t>Guidance</t>
  </si>
  <si>
    <t>Select the tax year</t>
  </si>
  <si>
    <t>C3</t>
  </si>
  <si>
    <t>Pick from the dropdown (e.g. 2025-26). Titles and the carry-forward year labels update automatically.</t>
  </si>
  <si>
    <t>Check the thresholds</t>
  </si>
  <si>
    <t>C5:C8</t>
  </si>
  <si>
    <t>Compare the annual allowance, threshold income limit, adjusted income limit and minimum tapered allowance with GOV.UK 'Pension schemes rates' (link in the Sources section). Update manually if they differ for the selected year.</t>
  </si>
  <si>
    <t>Check the rates</t>
  </si>
  <si>
    <t>C9:C11</t>
  </si>
  <si>
    <t>Taper (£1 per £2) and basic rate relief rarely change. Set the marginal tax rate to the individual's top rate (20%/40%/45%, or the Scottish rate).</t>
  </si>
  <si>
    <t>Enter income and pension contributions</t>
  </si>
  <si>
    <t>C14:C24</t>
  </si>
  <si>
    <t>Enter only the yellow cells. Gross-up of personal pension payments and the totals calculate automatically. Leave items that don't apply as nil.</t>
  </si>
  <si>
    <t xml:space="preserve">  Net income</t>
  </si>
  <si>
    <t>C14</t>
  </si>
  <si>
    <t>From the SA302 – net income before Personal Allowance.</t>
  </si>
  <si>
    <t xml:space="preserve">  Personal pension paid (cash)</t>
  </si>
  <si>
    <t>C15</t>
  </si>
  <si>
    <t>Actual cash paid into personal pensions / SIPPs (relief at source). Do not gross up.</t>
  </si>
  <si>
    <t xml:space="preserve">  Pension relief claimed on tax return</t>
  </si>
  <si>
    <t>C18</t>
  </si>
  <si>
    <t>Rare – usually nil.</t>
  </si>
  <si>
    <t xml:space="preserve">  Workplace DB / DC contributions (net pay)</t>
  </si>
  <si>
    <t>C19:C20</t>
  </si>
  <si>
    <t>Employee contributions deducted from gross pay, from payslips / P60.</t>
  </si>
  <si>
    <t xml:space="preserve">  Salary sacrifice</t>
  </si>
  <si>
    <t>C21</t>
  </si>
  <si>
    <t>Pay given up in exchange for pension contributions.</t>
  </si>
  <si>
    <t xml:space="preserve">  Employer DC contributions</t>
  </si>
  <si>
    <t>C22</t>
  </si>
  <si>
    <t>All employer contributions to defined contribution schemes, including salary sacrifice amounts.</t>
  </si>
  <si>
    <t xml:space="preserve">  DB pension growth</t>
  </si>
  <si>
    <t>C23</t>
  </si>
  <si>
    <t>Pension input amount from the scheme's pension savings statement (includes the member's own DB contributions).</t>
  </si>
  <si>
    <t xml:space="preserve">  Taxable lump sum death benefits</t>
  </si>
  <si>
    <t>C24</t>
  </si>
  <si>
    <t>Usually nil.</t>
  </si>
  <si>
    <t>C53:E54</t>
  </si>
  <si>
    <t>Review the results</t>
  </si>
  <si>
    <t>C46</t>
  </si>
  <si>
    <t>Taper applies only if both threshold income (C34) and adjusted income (C43) exceed their limits.</t>
  </si>
  <si>
    <t xml:space="preserve">  Tapered annual allowance</t>
  </si>
  <si>
    <t>C49</t>
  </si>
  <si>
    <t>Annual allowance for the selected year after taper.</t>
  </si>
  <si>
    <t xml:space="preserve">  Excess subject to charge</t>
  </si>
  <si>
    <t>C63</t>
  </si>
  <si>
    <t>Pension input above the allowance after using carry forward (earliest year first).</t>
  </si>
  <si>
    <t xml:space="preserve">  Estimated Annual Allowance charge</t>
  </si>
  <si>
    <t>C64</t>
  </si>
  <si>
    <t>Excess × marginal rate. Report on the Self Assessment return.</t>
  </si>
  <si>
    <t xml:space="preserve">  Carry forward to next year</t>
  </si>
  <si>
    <t>C68:G69</t>
  </si>
  <si>
    <t>Carry forward used this year and unused allowance available for next year.</t>
  </si>
  <si>
    <t>Points to note</t>
  </si>
  <si>
    <t>•</t>
  </si>
  <si>
    <t>The charge is an estimate – HMRC taxes the excess as the top slice of income, so it may straddle tax bands.</t>
  </si>
  <si>
    <t>Not covered: Money Purchase Annual Allowance (MPAA), 2015-16 transitional rules, and scheme pays elections.</t>
  </si>
  <si>
    <t>Taper only applies from 2016-17 onwards. Check the thresholds for the selected year before relying on the result.</t>
  </si>
  <si>
    <t>Enter carry forward (previous 3 years)</t>
  </si>
  <si>
    <t>Yellow cells = enter data (blue text) · Black = formulas · All amounts in £</t>
  </si>
  <si>
    <t>For each prior year enter the annual allowance (the tapered figure if taper applied that year) and the pension input amount. Only include years the individual was a member of a registered pension scheme.</t>
  </si>
  <si>
    <t>Thresholds &amp; rates</t>
  </si>
  <si>
    <t xml:space="preserve">Income &amp; pension contributions </t>
  </si>
  <si>
    <t>Carry forward  (earliest year used first)</t>
  </si>
  <si>
    <t>Excess over allowance</t>
  </si>
  <si>
    <t xml:space="preserve">Unused allowance carried </t>
  </si>
  <si>
    <t>Tax year</t>
  </si>
  <si>
    <t>Carry forward used</t>
  </si>
  <si>
    <t>Input –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</si>
</sst>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6" formatCode="0.0%"/>
    <numFmt numFmtId="167" formatCode="\£#,##0;\(\£#,##0\);&quot;-&quot;"/>
  </numFmts>
  <fonts count="13" x14ac:knownFonts="1">
    <font>
      <sz val="11"/>
      <color theme="1"/>
      <name val="Calibri"/>
      <family val="2"/>
      <scheme val="minor"/>
    </font>
    <font>
      <u/>
      <sz val="11"/>
      <color theme="10"/>
      <name val="Calibri"/>
      <family val="2"/>
      <scheme val="minor"/>
    </font>
    <font>
      <sz val="10"/>
      <color theme="1"/>
      <name val="Arial"/>
      <family val="2"/>
    </font>
    <font>
      <b/>
      <sz val="14"/>
      <color theme="1"/>
      <name val="Arial"/>
      <family val="2"/>
    </font>
    <font>
      <i/>
      <sz val="10"/>
      <color rgb="FF595959"/>
      <name val="Arial"/>
      <family val="2"/>
    </font>
    <font>
      <sz val="9"/>
      <color indexed="81"/>
      <name val="Tahoma"/>
      <family val="2"/>
    </font>
    <font>
      <b/>
      <sz val="9"/>
      <color indexed="81"/>
      <name val="Tahoma"/>
      <family val="2"/>
    </font>
    <font>
      <b/>
      <sz val="10"/>
      <color rgb="FFFFFFFF"/>
      <name val="Arial"/>
      <family val="2"/>
    </font>
    <font>
      <b/>
      <sz val="10"/>
      <color theme="1"/>
      <name val="Arial"/>
      <family val="2"/>
    </font>
    <font>
      <sz val="10"/>
      <color rgb="FF0000FF"/>
      <name val="Arial"/>
      <family val="2"/>
    </font>
    <font>
      <i/>
      <sz val="9"/>
      <color rgb="FF595959"/>
      <name val="Arial"/>
      <family val="2"/>
    </font>
    <font>
      <u/>
      <sz val="10"/>
      <color rgb="FF0070C0"/>
      <name val="Arial"/>
      <family val="2"/>
    </font>
    <font>
      <u/>
      <sz val="11"/>
      <color rgb="FF0070C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1F4E78"/>
        <bgColor indexed="64"/>
      </patternFill>
    </fill>
    <fill>
      <patternFill patternType="solid">
        <fgColor rgb="FFDDEBF7"/>
        <bgColor indexed="64"/>
      </patternFill>
    </fill>
  </fills>
  <borders count="4">
    <border>
      <left/>
      <right/>
      <top/>
      <bottom/>
      <diagonal/>
    </border>
    <border>
      <left/>
      <right/>
      <top/>
      <bottom style="thin">
        <color auto="1"/>
      </bottom>
      <diagonal/>
    </border>
    <border>
      <left/>
      <right/>
      <top style="thin">
        <color auto="1"/>
      </top>
      <bottom/>
      <diagonal/>
    </border>
    <border>
      <left/>
      <right/>
      <top style="thin">
        <color rgb="FFBFBFBF"/>
      </top>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2" fillId="0" borderId="0" xfId="0" applyFont="1"/>
    <xf numFmtId="0" fontId="3" fillId="0" borderId="0" xfId="0" applyFont="1"/>
    <xf numFmtId="0" fontId="4" fillId="0" borderId="0" xfId="0" applyFont="1"/>
    <xf numFmtId="167" fontId="2" fillId="0" borderId="0" xfId="0" applyNumberFormat="1" applyFont="1"/>
    <xf numFmtId="0" fontId="7" fillId="3" borderId="0" xfId="0" applyFont="1" applyFill="1"/>
    <xf numFmtId="167" fontId="7" fillId="3" borderId="0" xfId="0" applyNumberFormat="1" applyFont="1" applyFill="1"/>
    <xf numFmtId="167" fontId="8" fillId="0" borderId="0" xfId="0" applyNumberFormat="1" applyFont="1"/>
    <xf numFmtId="167" fontId="8" fillId="0" borderId="0" xfId="0" applyNumberFormat="1" applyFont="1" applyAlignment="1">
      <alignment horizontal="right"/>
    </xf>
    <xf numFmtId="167" fontId="8" fillId="0" borderId="1" xfId="0" applyNumberFormat="1" applyFont="1" applyBorder="1" applyAlignment="1">
      <alignment horizontal="right"/>
    </xf>
    <xf numFmtId="0" fontId="7" fillId="3" borderId="0" xfId="0" applyFont="1" applyFill="1" applyAlignment="1">
      <alignment horizontal="right"/>
    </xf>
    <xf numFmtId="167" fontId="7" fillId="3" borderId="0" xfId="0" applyNumberFormat="1" applyFont="1" applyFill="1" applyAlignment="1">
      <alignment horizontal="right"/>
    </xf>
    <xf numFmtId="167" fontId="9" fillId="2" borderId="0" xfId="0" applyNumberFormat="1" applyFont="1" applyFill="1"/>
    <xf numFmtId="0" fontId="8" fillId="0" borderId="0" xfId="0" applyFont="1"/>
    <xf numFmtId="167" fontId="8" fillId="0" borderId="2" xfId="0" applyNumberFormat="1" applyFont="1" applyBorder="1"/>
    <xf numFmtId="167" fontId="8" fillId="4" borderId="2" xfId="0" applyNumberFormat="1" applyFont="1" applyFill="1" applyBorder="1"/>
    <xf numFmtId="166" fontId="9" fillId="2" borderId="0" xfId="0" applyNumberFormat="1" applyFont="1" applyFill="1"/>
    <xf numFmtId="167" fontId="10" fillId="0" borderId="0" xfId="0" applyNumberFormat="1" applyFont="1"/>
    <xf numFmtId="0" fontId="2" fillId="0" borderId="0" xfId="0" applyFont="1" applyAlignment="1">
      <alignment horizontal="left"/>
    </xf>
    <xf numFmtId="0" fontId="11" fillId="0" borderId="0" xfId="0" applyFont="1"/>
    <xf numFmtId="49" fontId="2" fillId="0" borderId="0" xfId="0" applyNumberFormat="1" applyFont="1" applyAlignment="1">
      <alignment vertical="top"/>
    </xf>
    <xf numFmtId="49" fontId="2" fillId="0" borderId="0" xfId="0" applyNumberFormat="1" applyFont="1" applyAlignment="1">
      <alignment vertical="top" wrapText="1"/>
    </xf>
    <xf numFmtId="49" fontId="3" fillId="0" borderId="0" xfId="0" applyNumberFormat="1" applyFont="1" applyAlignment="1">
      <alignment vertical="top"/>
    </xf>
    <xf numFmtId="49" fontId="7" fillId="3" borderId="0" xfId="0" applyNumberFormat="1" applyFont="1" applyFill="1" applyAlignment="1">
      <alignment vertical="top"/>
    </xf>
    <xf numFmtId="49" fontId="7" fillId="3" borderId="0" xfId="0" applyNumberFormat="1" applyFont="1" applyFill="1" applyAlignment="1">
      <alignment vertical="top" wrapText="1"/>
    </xf>
    <xf numFmtId="49" fontId="8" fillId="0" borderId="3" xfId="0" applyNumberFormat="1" applyFont="1" applyBorder="1" applyAlignment="1">
      <alignment vertical="top"/>
    </xf>
    <xf numFmtId="49" fontId="2" fillId="0" borderId="3" xfId="0" applyNumberFormat="1" applyFont="1" applyBorder="1" applyAlignment="1">
      <alignment vertical="top" wrapText="1"/>
    </xf>
    <xf numFmtId="49" fontId="12" fillId="0" borderId="3" xfId="1" applyNumberFormat="1" applyFont="1" applyBorder="1" applyAlignment="1">
      <alignment vertical="top"/>
    </xf>
    <xf numFmtId="49" fontId="12" fillId="0" borderId="0" xfId="1" applyNumberFormat="1" applyFont="1" applyAlignment="1">
      <alignment vertical="top"/>
    </xf>
    <xf numFmtId="49" fontId="2" fillId="0" borderId="0" xfId="0" applyNumberFormat="1" applyFont="1" applyAlignment="1">
      <alignment horizontal="center" vertical="top"/>
    </xf>
    <xf numFmtId="49" fontId="9" fillId="2" borderId="0" xfId="0" applyNumberFormat="1" applyFont="1" applyFill="1" applyAlignment="1">
      <alignment vertical="top"/>
    </xf>
    <xf numFmtId="49" fontId="7" fillId="3" borderId="0" xfId="0" applyNumberFormat="1" applyFont="1" applyFill="1" applyAlignment="1">
      <alignment horizontal="left" vertical="top"/>
    </xf>
    <xf numFmtId="1" fontId="8" fillId="0" borderId="3" xfId="0" applyNumberFormat="1" applyFont="1" applyBorder="1" applyAlignment="1">
      <alignment horizontal="center" vertical="top"/>
    </xf>
    <xf numFmtId="49" fontId="2" fillId="0" borderId="0" xfId="0" applyNumberFormat="1" applyFont="1" applyAlignment="1">
      <alignment vertical="top" wrapText="1"/>
    </xf>
    <xf numFmtId="49" fontId="4" fillId="0" borderId="0" xfId="0" applyNumberFormat="1" applyFont="1" applyAlignment="1">
      <alignment vertical="top" wrapText="1"/>
    </xf>
    <xf numFmtId="167" fontId="8" fillId="2" borderId="1" xfId="0" applyNumberFormat="1" applyFont="1" applyFill="1" applyBorder="1" applyAlignment="1">
      <alignment horizontal="right"/>
    </xf>
    <xf numFmtId="0" fontId="8" fillId="2" borderId="0" xfId="0" applyFont="1" applyFill="1" applyAlignment="1">
      <alignment horizontal="righ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microsoft.com/office/2017/10/relationships/person" Target="persons/person0.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CAA53EE-9A36-4DA6-9D75-DC86AE173A06}">
  <we:reference id="wa200009404" version="1.0.0.8" store="en-US" storeType="OMEX"/>
  <we:alternateReferences>
    <we:reference id="WA200009404" version="1.0.0.8" store="" storeType="OMEX"/>
  </we:alternateReferences>
  <we:properties>
    <we:property name="claude.fileId" value="&quot;9970bbe6-2b00-4fb0-8f5a-6185d198410a&quot;"/>
  </we:properties>
  <we:bindings/>
  <we:snapshot xmlns:r="http://schemas.openxmlformats.org/officeDocument/2006/relationships"/>
</we:webextension>
</file>

<file path=xl/worksheets/_rels/sheet2.xml.rels><?xml version="1.0" encoding="UTF-8" standalone="yes"?>
<Relationships xmlns="http://schemas.openxmlformats.org/package/2006/relationships"><Relationship Id="rId3" Type="http://schemas.openxmlformats.org/officeDocument/2006/relationships/hyperlink" Target="https://www.gov.uk/government/publications/rates-and-allowances-pension-schemes/pension-schemes-rates" TargetMode="External"/><Relationship Id="rId2" Type="http://schemas.openxmlformats.org/officeDocument/2006/relationships/hyperlink" Target="https://www.gov.uk/hmrc-internal-manuals/pensions-tax-manual/ptm057100" TargetMode="External"/><Relationship Id="rId1" Type="http://schemas.openxmlformats.org/officeDocument/2006/relationships/hyperlink" Target="https://www.gov.uk/hmrc-internal-manuals/pensions-tax-manual/ptm05720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C8D88-FAB5-4910-9217-C0243B854E27}">
  <dimension ref="A1:D31"/>
  <sheetViews>
    <sheetView showGridLines="0" tabSelected="1" workbookViewId="0">
      <pane ySplit="1" topLeftCell="A2" activePane="bottomLeft" state="frozen"/>
      <selection pane="bottomLeft" activeCell="B5" sqref="B5"/>
    </sheetView>
  </sheetViews>
  <sheetFormatPr defaultRowHeight="14.4" x14ac:dyDescent="0.3"/>
  <cols>
    <col min="1" max="1" width="7.44140625" customWidth="1"/>
    <col min="2" max="2" width="42.5546875" customWidth="1"/>
    <col min="3" max="3" width="11.109375" customWidth="1"/>
    <col min="4" max="4" width="79.6640625" customWidth="1"/>
  </cols>
  <sheetData>
    <row r="1" spans="1:4" ht="17.399999999999999" x14ac:dyDescent="0.3">
      <c r="A1" s="22" t="s">
        <v>77</v>
      </c>
      <c r="B1" s="20"/>
      <c r="C1" s="20"/>
      <c r="D1" s="21"/>
    </row>
    <row r="2" spans="1:4" x14ac:dyDescent="0.3">
      <c r="A2" s="34" t="s">
        <v>79</v>
      </c>
      <c r="B2" s="34"/>
      <c r="C2" s="34"/>
      <c r="D2" s="34"/>
    </row>
    <row r="3" spans="1:4" x14ac:dyDescent="0.3">
      <c r="A3" s="20" t="s">
        <v>78</v>
      </c>
      <c r="B3" s="20"/>
      <c r="C3" s="20"/>
      <c r="D3" s="21"/>
    </row>
    <row r="4" spans="1:4" x14ac:dyDescent="0.3">
      <c r="A4" s="23" t="s">
        <v>80</v>
      </c>
      <c r="B4" s="23"/>
      <c r="C4" s="23"/>
      <c r="D4" s="24"/>
    </row>
    <row r="5" spans="1:4" x14ac:dyDescent="0.3">
      <c r="A5" s="20" t="s">
        <v>78</v>
      </c>
      <c r="B5" s="30" t="s">
        <v>81</v>
      </c>
      <c r="C5" s="20" t="s">
        <v>78</v>
      </c>
      <c r="D5" s="21" t="s">
        <v>155</v>
      </c>
    </row>
    <row r="6" spans="1:4" x14ac:dyDescent="0.3">
      <c r="A6" s="20" t="s">
        <v>78</v>
      </c>
      <c r="B6" s="20" t="s">
        <v>82</v>
      </c>
      <c r="C6" s="20" t="s">
        <v>78</v>
      </c>
      <c r="D6" s="21" t="s">
        <v>83</v>
      </c>
    </row>
    <row r="7" spans="1:4" x14ac:dyDescent="0.3">
      <c r="A7" s="20" t="s">
        <v>78</v>
      </c>
      <c r="B7" s="20"/>
      <c r="C7" s="20"/>
      <c r="D7" s="21"/>
    </row>
    <row r="8" spans="1:4" x14ac:dyDescent="0.3">
      <c r="A8" s="23" t="s">
        <v>84</v>
      </c>
      <c r="B8" s="23" t="s">
        <v>85</v>
      </c>
      <c r="C8" s="23" t="s">
        <v>86</v>
      </c>
      <c r="D8" s="24" t="s">
        <v>87</v>
      </c>
    </row>
    <row r="9" spans="1:4" ht="26.4" x14ac:dyDescent="0.3">
      <c r="A9" s="32">
        <v>1</v>
      </c>
      <c r="B9" s="25" t="s">
        <v>88</v>
      </c>
      <c r="C9" s="27" t="s">
        <v>89</v>
      </c>
      <c r="D9" s="26" t="s">
        <v>90</v>
      </c>
    </row>
    <row r="10" spans="1:4" ht="39.6" x14ac:dyDescent="0.3">
      <c r="A10" s="32">
        <v>2</v>
      </c>
      <c r="B10" s="25" t="s">
        <v>91</v>
      </c>
      <c r="C10" s="27" t="s">
        <v>92</v>
      </c>
      <c r="D10" s="26" t="s">
        <v>93</v>
      </c>
    </row>
    <row r="11" spans="1:4" ht="26.4" x14ac:dyDescent="0.3">
      <c r="A11" s="32">
        <v>3</v>
      </c>
      <c r="B11" s="25" t="s">
        <v>94</v>
      </c>
      <c r="C11" s="27" t="s">
        <v>95</v>
      </c>
      <c r="D11" s="26" t="s">
        <v>96</v>
      </c>
    </row>
    <row r="12" spans="1:4" ht="26.4" x14ac:dyDescent="0.3">
      <c r="A12" s="32">
        <v>4</v>
      </c>
      <c r="B12" s="25" t="s">
        <v>97</v>
      </c>
      <c r="C12" s="27" t="s">
        <v>98</v>
      </c>
      <c r="D12" s="26" t="s">
        <v>99</v>
      </c>
    </row>
    <row r="13" spans="1:4" x14ac:dyDescent="0.3">
      <c r="A13" s="29" t="s">
        <v>78</v>
      </c>
      <c r="B13" s="20" t="s">
        <v>100</v>
      </c>
      <c r="C13" s="28" t="s">
        <v>101</v>
      </c>
      <c r="D13" s="21" t="s">
        <v>102</v>
      </c>
    </row>
    <row r="14" spans="1:4" x14ac:dyDescent="0.3">
      <c r="A14" s="29" t="s">
        <v>78</v>
      </c>
      <c r="B14" s="20" t="s">
        <v>103</v>
      </c>
      <c r="C14" s="28" t="s">
        <v>104</v>
      </c>
      <c r="D14" s="21" t="s">
        <v>105</v>
      </c>
    </row>
    <row r="15" spans="1:4" x14ac:dyDescent="0.3">
      <c r="A15" s="29" t="s">
        <v>78</v>
      </c>
      <c r="B15" s="20" t="s">
        <v>106</v>
      </c>
      <c r="C15" s="28" t="s">
        <v>107</v>
      </c>
      <c r="D15" s="21" t="s">
        <v>108</v>
      </c>
    </row>
    <row r="16" spans="1:4" x14ac:dyDescent="0.3">
      <c r="A16" s="29" t="s">
        <v>78</v>
      </c>
      <c r="B16" s="20" t="s">
        <v>109</v>
      </c>
      <c r="C16" s="28" t="s">
        <v>110</v>
      </c>
      <c r="D16" s="21" t="s">
        <v>111</v>
      </c>
    </row>
    <row r="17" spans="1:4" x14ac:dyDescent="0.3">
      <c r="A17" s="29" t="s">
        <v>78</v>
      </c>
      <c r="B17" s="20" t="s">
        <v>112</v>
      </c>
      <c r="C17" s="28" t="s">
        <v>113</v>
      </c>
      <c r="D17" s="21" t="s">
        <v>114</v>
      </c>
    </row>
    <row r="18" spans="1:4" x14ac:dyDescent="0.3">
      <c r="A18" s="29" t="s">
        <v>78</v>
      </c>
      <c r="B18" s="20" t="s">
        <v>115</v>
      </c>
      <c r="C18" s="28" t="s">
        <v>116</v>
      </c>
      <c r="D18" s="21" t="s">
        <v>117</v>
      </c>
    </row>
    <row r="19" spans="1:4" ht="26.4" x14ac:dyDescent="0.3">
      <c r="A19" s="29" t="s">
        <v>78</v>
      </c>
      <c r="B19" s="20" t="s">
        <v>118</v>
      </c>
      <c r="C19" s="28" t="s">
        <v>119</v>
      </c>
      <c r="D19" s="21" t="s">
        <v>120</v>
      </c>
    </row>
    <row r="20" spans="1:4" x14ac:dyDescent="0.3">
      <c r="A20" s="29" t="s">
        <v>78</v>
      </c>
      <c r="B20" s="20" t="s">
        <v>121</v>
      </c>
      <c r="C20" s="28" t="s">
        <v>122</v>
      </c>
      <c r="D20" s="21" t="s">
        <v>123</v>
      </c>
    </row>
    <row r="21" spans="1:4" ht="39.6" x14ac:dyDescent="0.3">
      <c r="A21" s="32">
        <v>5</v>
      </c>
      <c r="B21" s="25" t="s">
        <v>145</v>
      </c>
      <c r="C21" s="27" t="s">
        <v>124</v>
      </c>
      <c r="D21" s="26" t="s">
        <v>147</v>
      </c>
    </row>
    <row r="22" spans="1:4" ht="26.4" x14ac:dyDescent="0.3">
      <c r="A22" s="32">
        <v>6</v>
      </c>
      <c r="B22" s="25" t="s">
        <v>125</v>
      </c>
      <c r="C22" s="27" t="s">
        <v>126</v>
      </c>
      <c r="D22" s="26" t="s">
        <v>127</v>
      </c>
    </row>
    <row r="23" spans="1:4" x14ac:dyDescent="0.3">
      <c r="A23" s="29" t="s">
        <v>78</v>
      </c>
      <c r="B23" s="20" t="s">
        <v>128</v>
      </c>
      <c r="C23" s="28" t="s">
        <v>129</v>
      </c>
      <c r="D23" s="21" t="s">
        <v>130</v>
      </c>
    </row>
    <row r="24" spans="1:4" x14ac:dyDescent="0.3">
      <c r="A24" s="29" t="s">
        <v>78</v>
      </c>
      <c r="B24" s="20" t="s">
        <v>131</v>
      </c>
      <c r="C24" s="28" t="s">
        <v>132</v>
      </c>
      <c r="D24" s="21" t="s">
        <v>133</v>
      </c>
    </row>
    <row r="25" spans="1:4" x14ac:dyDescent="0.3">
      <c r="A25" s="29" t="s">
        <v>78</v>
      </c>
      <c r="B25" s="20" t="s">
        <v>134</v>
      </c>
      <c r="C25" s="28" t="s">
        <v>135</v>
      </c>
      <c r="D25" s="21" t="s">
        <v>136</v>
      </c>
    </row>
    <row r="26" spans="1:4" x14ac:dyDescent="0.3">
      <c r="A26" s="29" t="s">
        <v>78</v>
      </c>
      <c r="B26" s="20" t="s">
        <v>137</v>
      </c>
      <c r="C26" s="28" t="s">
        <v>138</v>
      </c>
      <c r="D26" s="21" t="s">
        <v>139</v>
      </c>
    </row>
    <row r="27" spans="1:4" x14ac:dyDescent="0.3">
      <c r="A27" s="29" t="s">
        <v>78</v>
      </c>
      <c r="B27" s="20"/>
      <c r="C27" s="20"/>
      <c r="D27" s="21"/>
    </row>
    <row r="28" spans="1:4" x14ac:dyDescent="0.3">
      <c r="A28" s="31" t="s">
        <v>140</v>
      </c>
      <c r="B28" s="23"/>
      <c r="C28" s="23"/>
      <c r="D28" s="24"/>
    </row>
    <row r="29" spans="1:4" x14ac:dyDescent="0.3">
      <c r="A29" s="29" t="s">
        <v>141</v>
      </c>
      <c r="B29" s="33" t="s">
        <v>142</v>
      </c>
      <c r="C29" s="33"/>
      <c r="D29" s="33"/>
    </row>
    <row r="30" spans="1:4" x14ac:dyDescent="0.3">
      <c r="A30" s="29" t="s">
        <v>141</v>
      </c>
      <c r="B30" s="33" t="s">
        <v>143</v>
      </c>
      <c r="C30" s="33"/>
      <c r="D30" s="33"/>
    </row>
    <row r="31" spans="1:4" x14ac:dyDescent="0.3">
      <c r="A31" s="29" t="s">
        <v>141</v>
      </c>
      <c r="B31" s="33" t="s">
        <v>144</v>
      </c>
      <c r="C31" s="33"/>
      <c r="D31" s="33"/>
    </row>
  </sheetData>
  <mergeCells count="4">
    <mergeCell ref="B29:D29"/>
    <mergeCell ref="B30:D30"/>
    <mergeCell ref="B31:D31"/>
    <mergeCell ref="A2:D2"/>
  </mergeCells>
  <hyperlinks>
    <hyperlink ref="C9" location="'Taper Calc '!C3" tooltip="Go to C3" display="C3" xr:uid="{C28BE4D3-9EC5-4E5C-AFF4-DD64E91A3BDD}"/>
    <hyperlink ref="C10" location="'Taper Calc '!C5" tooltip="Go to C5:C8" display="C5:C8" xr:uid="{DA936B9A-588D-46B0-90F1-2CA274E48D1E}"/>
    <hyperlink ref="C11" location="'Taper Calc '!C9" tooltip="Go to C9:C11" display="C9:C11" xr:uid="{3CAC5172-EA01-4BB3-A2BE-2C1052F0BF1B}"/>
    <hyperlink ref="C12" location="'Taper Calc '!C14" tooltip="Go to C14:C24" display="C14:C24" xr:uid="{532597D0-C21A-4224-A105-F790323DFD47}"/>
    <hyperlink ref="C13" location="'Taper Calc '!C14" tooltip="Go to C14" display="C14" xr:uid="{4E4FCB72-49D2-44C2-8E0E-3C9A9970B3EA}"/>
    <hyperlink ref="C14" location="'Taper Calc '!C15" tooltip="Go to C15" display="C15" xr:uid="{8E6E18CC-9B54-4932-BAD9-395805819B45}"/>
    <hyperlink ref="C15" location="'Taper Calc '!C18" tooltip="Go to C18" display="C18" xr:uid="{479D22F7-C62E-4B76-991A-D892EF2CBF03}"/>
    <hyperlink ref="C16" location="'Taper Calc '!C19" tooltip="Go to C19:C20" display="C19:C20" xr:uid="{9FB3E274-F681-4854-8FB0-96C95756D9F6}"/>
    <hyperlink ref="C17" location="'Taper Calc '!C21" tooltip="Go to C21" display="C21" xr:uid="{DE4F8115-4667-4E4B-B8EE-54BE7F6745B4}"/>
    <hyperlink ref="C18" location="'Taper Calc '!C22" tooltip="Go to C22" display="C22" xr:uid="{80F468B3-A57E-45CF-9B7A-7A606D0FDCB9}"/>
    <hyperlink ref="C19" location="'Taper Calc '!C23" tooltip="Go to C23" display="C23" xr:uid="{6A7205EA-70DC-4CF1-8E90-34E6EF1C0BA9}"/>
    <hyperlink ref="C20" location="'Taper Calc '!C24" tooltip="Go to C24" display="C24" xr:uid="{5184DCE5-BD6D-417B-9950-2D51DB7F5A2B}"/>
    <hyperlink ref="C21" location="'Taper Calc '!C53" tooltip="Go to C53:E54" display="C53:E54" xr:uid="{5E32CA39-8454-4ADA-A645-1B5AEAABB819}"/>
    <hyperlink ref="C22" location="'Taper Calc '!C46" tooltip="Go to C46" display="C46" xr:uid="{30C1E07F-EE76-47C4-9D80-5C5821749E76}"/>
    <hyperlink ref="C23" location="'Taper Calc '!C49" tooltip="Go to C49" display="C49" xr:uid="{D6C5C99F-B592-4712-BE99-9F59048A99CE}"/>
    <hyperlink ref="C24" location="'Taper Calc '!C63" tooltip="Go to C63" display="C63" xr:uid="{656BA30A-8E3B-40F4-AD61-7A5DB5B550F7}"/>
    <hyperlink ref="C25" location="'Taper Calc '!C64" tooltip="Go to C64" display="C64" xr:uid="{8F32EEDE-B44A-4B0E-9171-47B0A895F03B}"/>
    <hyperlink ref="C26" location="'Taper Calc '!C68" tooltip="Go to C68:G69" display="C68:G69" xr:uid="{6BBB10C2-CA70-47DC-8FD3-E12249771B3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5B90D-909D-47E6-92B8-77EF1CB62F9C}">
  <dimension ref="A1:H78"/>
  <sheetViews>
    <sheetView workbookViewId="0">
      <pane ySplit="2" topLeftCell="A3" activePane="bottomLeft" state="frozen"/>
      <selection pane="bottomLeft" activeCell="E9" sqref="E9"/>
    </sheetView>
  </sheetViews>
  <sheetFormatPr defaultRowHeight="14.4" x14ac:dyDescent="0.3"/>
  <cols>
    <col min="1" max="1" width="9.21875" customWidth="1"/>
    <col min="2" max="2" width="61.109375" customWidth="1"/>
    <col min="3" max="7" width="14.77734375" customWidth="1"/>
  </cols>
  <sheetData>
    <row r="1" spans="1:8" ht="17.399999999999999" x14ac:dyDescent="0.3">
      <c r="A1" s="2" t="str">
        <f>"Tapered Annual Allowance Calculator"</f>
        <v>Tapered Annual Allowance Calculator</v>
      </c>
      <c r="B1" s="1"/>
      <c r="C1" s="1"/>
      <c r="D1" s="1"/>
      <c r="E1" s="1"/>
      <c r="F1" s="1"/>
      <c r="G1" s="1"/>
      <c r="H1" s="1"/>
    </row>
    <row r="2" spans="1:8" x14ac:dyDescent="0.3">
      <c r="A2" s="3" t="s">
        <v>146</v>
      </c>
      <c r="B2" s="1"/>
      <c r="C2" s="1"/>
      <c r="D2" s="1"/>
      <c r="E2" s="1"/>
      <c r="F2" s="1"/>
      <c r="G2" s="1"/>
      <c r="H2" s="1"/>
    </row>
    <row r="3" spans="1:8" x14ac:dyDescent="0.3">
      <c r="A3" s="1"/>
      <c r="B3" s="13" t="s">
        <v>153</v>
      </c>
      <c r="C3" s="36" t="s">
        <v>48</v>
      </c>
      <c r="D3" s="1"/>
      <c r="E3" s="1"/>
      <c r="F3" s="1"/>
      <c r="G3" s="1"/>
      <c r="H3" s="1"/>
    </row>
    <row r="4" spans="1:8" x14ac:dyDescent="0.3">
      <c r="A4" s="5" t="s">
        <v>18</v>
      </c>
      <c r="B4" s="5" t="s">
        <v>148</v>
      </c>
      <c r="C4" s="10" t="s">
        <v>19</v>
      </c>
      <c r="D4" s="5"/>
      <c r="E4" s="5"/>
      <c r="F4" s="5"/>
      <c r="G4" s="5"/>
      <c r="H4" s="1"/>
    </row>
    <row r="5" spans="1:8" x14ac:dyDescent="0.3">
      <c r="A5" s="1"/>
      <c r="B5" s="1" t="s">
        <v>6</v>
      </c>
      <c r="C5" s="12">
        <v>60000</v>
      </c>
      <c r="D5" s="4"/>
      <c r="E5" s="4"/>
      <c r="F5" s="4"/>
      <c r="G5" s="4"/>
      <c r="H5" s="1"/>
    </row>
    <row r="6" spans="1:8" x14ac:dyDescent="0.3">
      <c r="A6" s="1"/>
      <c r="B6" s="1" t="s">
        <v>20</v>
      </c>
      <c r="C6" s="12">
        <v>200000</v>
      </c>
      <c r="D6" s="4"/>
      <c r="E6" s="4"/>
      <c r="F6" s="4"/>
      <c r="G6" s="4"/>
      <c r="H6" s="1"/>
    </row>
    <row r="7" spans="1:8" x14ac:dyDescent="0.3">
      <c r="A7" s="1"/>
      <c r="B7" s="1" t="s">
        <v>21</v>
      </c>
      <c r="C7" s="12">
        <v>260000</v>
      </c>
      <c r="D7" s="4"/>
      <c r="E7" s="4"/>
      <c r="F7" s="4"/>
      <c r="G7" s="4"/>
      <c r="H7" s="1"/>
    </row>
    <row r="8" spans="1:8" x14ac:dyDescent="0.3">
      <c r="A8" s="1"/>
      <c r="B8" s="1" t="s">
        <v>22</v>
      </c>
      <c r="C8" s="12">
        <v>10000</v>
      </c>
      <c r="D8" s="4"/>
      <c r="E8" s="4"/>
      <c r="F8" s="4"/>
      <c r="G8" s="4"/>
      <c r="H8" s="1"/>
    </row>
    <row r="9" spans="1:8" x14ac:dyDescent="0.3">
      <c r="A9" s="1"/>
      <c r="B9" s="1" t="s">
        <v>23</v>
      </c>
      <c r="C9" s="16">
        <v>0.5</v>
      </c>
      <c r="D9" s="4"/>
      <c r="E9" s="4"/>
      <c r="F9" s="4"/>
      <c r="G9" s="4"/>
      <c r="H9" s="1"/>
    </row>
    <row r="10" spans="1:8" x14ac:dyDescent="0.3">
      <c r="A10" s="1"/>
      <c r="B10" s="1" t="s">
        <v>24</v>
      </c>
      <c r="C10" s="16">
        <v>0.2</v>
      </c>
      <c r="D10" s="4"/>
      <c r="E10" s="4"/>
      <c r="F10" s="4"/>
      <c r="G10" s="4"/>
      <c r="H10" s="1"/>
    </row>
    <row r="11" spans="1:8" x14ac:dyDescent="0.3">
      <c r="A11" s="1"/>
      <c r="B11" s="1" t="s">
        <v>25</v>
      </c>
      <c r="C11" s="16">
        <v>0.45</v>
      </c>
      <c r="D11" s="4"/>
      <c r="E11" s="4"/>
      <c r="F11" s="4"/>
      <c r="G11" s="4"/>
      <c r="H11" s="1"/>
    </row>
    <row r="12" spans="1:8" x14ac:dyDescent="0.3">
      <c r="A12" s="1"/>
      <c r="B12" s="1"/>
      <c r="C12" s="4"/>
      <c r="D12" s="4"/>
      <c r="E12" s="4"/>
      <c r="F12" s="4"/>
      <c r="G12" s="4"/>
      <c r="H12" s="1"/>
    </row>
    <row r="13" spans="1:8" x14ac:dyDescent="0.3">
      <c r="A13" s="5" t="s">
        <v>1</v>
      </c>
      <c r="B13" s="5" t="s">
        <v>149</v>
      </c>
      <c r="C13" s="10" t="s">
        <v>19</v>
      </c>
      <c r="D13" s="5"/>
      <c r="E13" s="5"/>
      <c r="F13" s="5"/>
      <c r="G13" s="5"/>
      <c r="H13" s="1"/>
    </row>
    <row r="14" spans="1:8" x14ac:dyDescent="0.3">
      <c r="A14" s="1"/>
      <c r="B14" s="1" t="s">
        <v>56</v>
      </c>
      <c r="C14" s="12">
        <v>339372</v>
      </c>
      <c r="D14" s="17" t="s">
        <v>68</v>
      </c>
      <c r="E14" s="4"/>
      <c r="F14" s="4"/>
      <c r="G14" s="4"/>
      <c r="H14" s="1"/>
    </row>
    <row r="15" spans="1:8" x14ac:dyDescent="0.3">
      <c r="A15" s="1"/>
      <c r="B15" s="1" t="s">
        <v>57</v>
      </c>
      <c r="C15" s="12">
        <v>0</v>
      </c>
      <c r="D15" s="17" t="s">
        <v>69</v>
      </c>
      <c r="E15" s="4"/>
      <c r="F15" s="4"/>
      <c r="G15" s="4"/>
      <c r="H15" s="1"/>
    </row>
    <row r="16" spans="1:8" x14ac:dyDescent="0.3">
      <c r="A16" s="1"/>
      <c r="B16" s="1" t="s">
        <v>58</v>
      </c>
      <c r="C16" s="4">
        <f>C15*C10/(1-C10)</f>
        <v>0</v>
      </c>
      <c r="D16" s="17"/>
      <c r="E16" s="4"/>
      <c r="F16" s="4"/>
      <c r="G16" s="4"/>
      <c r="H16" s="1"/>
    </row>
    <row r="17" spans="1:8" x14ac:dyDescent="0.3">
      <c r="A17" s="1"/>
      <c r="B17" s="1" t="s">
        <v>59</v>
      </c>
      <c r="C17" s="4">
        <f>C15+C16</f>
        <v>0</v>
      </c>
      <c r="D17" s="17"/>
      <c r="E17" s="4"/>
      <c r="F17" s="4"/>
      <c r="G17" s="4"/>
      <c r="H17" s="1"/>
    </row>
    <row r="18" spans="1:8" x14ac:dyDescent="0.3">
      <c r="A18" s="1"/>
      <c r="B18" s="1" t="s">
        <v>60</v>
      </c>
      <c r="C18" s="12">
        <v>0</v>
      </c>
      <c r="D18" s="17" t="s">
        <v>70</v>
      </c>
      <c r="E18" s="4"/>
      <c r="F18" s="4"/>
      <c r="G18" s="4"/>
      <c r="H18" s="1"/>
    </row>
    <row r="19" spans="1:8" x14ac:dyDescent="0.3">
      <c r="A19" s="1"/>
      <c r="B19" s="1" t="s">
        <v>61</v>
      </c>
      <c r="C19" s="12">
        <v>0</v>
      </c>
      <c r="D19" s="17" t="s">
        <v>71</v>
      </c>
      <c r="E19" s="4"/>
      <c r="F19" s="4"/>
      <c r="G19" s="4"/>
      <c r="H19" s="1"/>
    </row>
    <row r="20" spans="1:8" x14ac:dyDescent="0.3">
      <c r="A20" s="1"/>
      <c r="B20" s="1" t="s">
        <v>62</v>
      </c>
      <c r="C20" s="12">
        <v>0</v>
      </c>
      <c r="D20" s="17" t="s">
        <v>72</v>
      </c>
      <c r="E20" s="4"/>
      <c r="F20" s="4"/>
      <c r="G20" s="4"/>
      <c r="H20" s="1"/>
    </row>
    <row r="21" spans="1:8" x14ac:dyDescent="0.3">
      <c r="A21" s="1"/>
      <c r="B21" s="1" t="s">
        <v>63</v>
      </c>
      <c r="C21" s="12">
        <v>0</v>
      </c>
      <c r="D21" s="17" t="s">
        <v>73</v>
      </c>
      <c r="E21" s="4"/>
      <c r="F21" s="4"/>
      <c r="G21" s="4"/>
      <c r="H21" s="1"/>
    </row>
    <row r="22" spans="1:8" x14ac:dyDescent="0.3">
      <c r="A22" s="1"/>
      <c r="B22" s="1" t="s">
        <v>64</v>
      </c>
      <c r="C22" s="12">
        <v>17062</v>
      </c>
      <c r="D22" s="17" t="s">
        <v>74</v>
      </c>
      <c r="E22" s="4"/>
      <c r="F22" s="4"/>
      <c r="G22" s="4"/>
      <c r="H22" s="1"/>
    </row>
    <row r="23" spans="1:8" x14ac:dyDescent="0.3">
      <c r="A23" s="1"/>
      <c r="B23" s="1" t="s">
        <v>65</v>
      </c>
      <c r="C23" s="12">
        <v>0</v>
      </c>
      <c r="D23" s="17" t="s">
        <v>75</v>
      </c>
      <c r="E23" s="4"/>
      <c r="F23" s="4"/>
      <c r="G23" s="4"/>
      <c r="H23" s="1"/>
    </row>
    <row r="24" spans="1:8" x14ac:dyDescent="0.3">
      <c r="A24" s="1"/>
      <c r="B24" s="1" t="s">
        <v>66</v>
      </c>
      <c r="C24" s="12">
        <v>0</v>
      </c>
      <c r="D24" s="17" t="s">
        <v>76</v>
      </c>
      <c r="E24" s="4"/>
      <c r="F24" s="4"/>
      <c r="G24" s="4"/>
      <c r="H24" s="1"/>
    </row>
    <row r="25" spans="1:8" x14ac:dyDescent="0.3">
      <c r="A25" s="1"/>
      <c r="B25" s="13" t="s">
        <v>26</v>
      </c>
      <c r="C25" s="14">
        <f>C17+C18+C20+C22+C23</f>
        <v>17062</v>
      </c>
      <c r="D25" s="4"/>
      <c r="E25" s="4"/>
      <c r="F25" s="4"/>
      <c r="G25" s="4"/>
      <c r="H25" s="1"/>
    </row>
    <row r="26" spans="1:8" x14ac:dyDescent="0.3">
      <c r="A26" s="1"/>
      <c r="B26" s="13" t="s">
        <v>67</v>
      </c>
      <c r="C26" s="14">
        <f>C17+C18+C19+C20</f>
        <v>0</v>
      </c>
      <c r="D26" s="4"/>
      <c r="E26" s="4"/>
      <c r="F26" s="4"/>
      <c r="G26" s="4"/>
      <c r="H26" s="1"/>
    </row>
    <row r="27" spans="1:8" x14ac:dyDescent="0.3">
      <c r="A27" s="1"/>
      <c r="B27" s="1"/>
      <c r="C27" s="4"/>
      <c r="D27" s="4"/>
      <c r="E27" s="4"/>
      <c r="F27" s="4"/>
      <c r="G27" s="4"/>
      <c r="H27" s="1"/>
    </row>
    <row r="28" spans="1:8" x14ac:dyDescent="0.3">
      <c r="A28" s="5" t="s">
        <v>2</v>
      </c>
      <c r="B28" s="5" t="s">
        <v>3</v>
      </c>
      <c r="C28" s="11" t="s">
        <v>19</v>
      </c>
      <c r="D28" s="6"/>
      <c r="E28" s="6"/>
      <c r="F28" s="6"/>
      <c r="G28" s="6"/>
      <c r="H28" s="1"/>
    </row>
    <row r="29" spans="1:8" x14ac:dyDescent="0.3">
      <c r="A29" s="1"/>
      <c r="B29" s="1" t="s">
        <v>27</v>
      </c>
      <c r="C29" s="4">
        <f>C14</f>
        <v>339372</v>
      </c>
      <c r="D29" s="4"/>
      <c r="E29" s="4"/>
      <c r="F29" s="4"/>
      <c r="G29" s="4"/>
      <c r="H29" s="1"/>
    </row>
    <row r="30" spans="1:8" x14ac:dyDescent="0.3">
      <c r="A30" s="1"/>
      <c r="B30" s="1" t="s">
        <v>49</v>
      </c>
      <c r="C30" s="4">
        <f>C21</f>
        <v>0</v>
      </c>
      <c r="D30" s="4"/>
      <c r="E30" s="4"/>
      <c r="F30" s="4"/>
      <c r="G30" s="4"/>
      <c r="H30" s="1"/>
    </row>
    <row r="31" spans="1:8" x14ac:dyDescent="0.3">
      <c r="A31" s="1"/>
      <c r="B31" s="1" t="s">
        <v>28</v>
      </c>
      <c r="C31" s="4">
        <f>-C17</f>
        <v>0</v>
      </c>
      <c r="D31" s="4"/>
      <c r="E31" s="4"/>
      <c r="F31" s="4"/>
      <c r="G31" s="4"/>
      <c r="H31" s="1"/>
    </row>
    <row r="32" spans="1:8" x14ac:dyDescent="0.3">
      <c r="A32" s="1"/>
      <c r="B32" s="1" t="s">
        <v>50</v>
      </c>
      <c r="C32" s="4">
        <f>-C24</f>
        <v>0</v>
      </c>
      <c r="D32" s="4"/>
      <c r="E32" s="4"/>
      <c r="F32" s="4"/>
      <c r="G32" s="4"/>
      <c r="H32" s="1"/>
    </row>
    <row r="33" spans="1:8" x14ac:dyDescent="0.3">
      <c r="A33" s="1"/>
      <c r="B33" s="13" t="s">
        <v>3</v>
      </c>
      <c r="C33" s="14">
        <f>SUM(C29:C32)</f>
        <v>339372</v>
      </c>
      <c r="D33" s="4"/>
      <c r="E33" s="4"/>
      <c r="F33" s="4"/>
      <c r="G33" s="4"/>
      <c r="H33" s="1"/>
    </row>
    <row r="34" spans="1:8" x14ac:dyDescent="0.3">
      <c r="A34" s="1"/>
      <c r="B34" s="1" t="s">
        <v>29</v>
      </c>
      <c r="C34" s="8" t="str">
        <f>IF(C33&gt;C6,"Yes","No")</f>
        <v>Yes</v>
      </c>
      <c r="D34" s="4"/>
      <c r="E34" s="4"/>
      <c r="F34" s="4"/>
      <c r="G34" s="4"/>
      <c r="H34" s="1"/>
    </row>
    <row r="35" spans="1:8" x14ac:dyDescent="0.3">
      <c r="A35" s="1"/>
      <c r="B35" s="1"/>
      <c r="C35" s="4"/>
      <c r="D35" s="4"/>
      <c r="E35" s="4"/>
      <c r="F35" s="4"/>
      <c r="G35" s="4"/>
      <c r="H35" s="1"/>
    </row>
    <row r="36" spans="1:8" x14ac:dyDescent="0.3">
      <c r="A36" s="5" t="s">
        <v>4</v>
      </c>
      <c r="B36" s="5" t="s">
        <v>30</v>
      </c>
      <c r="C36" s="11" t="s">
        <v>19</v>
      </c>
      <c r="D36" s="6"/>
      <c r="E36" s="6"/>
      <c r="F36" s="6"/>
      <c r="G36" s="6"/>
      <c r="H36" s="1"/>
    </row>
    <row r="37" spans="1:8" x14ac:dyDescent="0.3">
      <c r="A37" s="1"/>
      <c r="B37" s="1" t="s">
        <v>27</v>
      </c>
      <c r="C37" s="4">
        <f>C14</f>
        <v>339372</v>
      </c>
      <c r="D37" s="4"/>
      <c r="E37" s="4"/>
      <c r="F37" s="4"/>
      <c r="G37" s="4"/>
      <c r="H37" s="1"/>
    </row>
    <row r="38" spans="1:8" x14ac:dyDescent="0.3">
      <c r="A38" s="1"/>
      <c r="B38" s="1" t="s">
        <v>51</v>
      </c>
      <c r="C38" s="4">
        <f>C18</f>
        <v>0</v>
      </c>
      <c r="D38" s="4"/>
      <c r="E38" s="4"/>
      <c r="F38" s="4"/>
      <c r="G38" s="4"/>
      <c r="H38" s="1"/>
    </row>
    <row r="39" spans="1:8" x14ac:dyDescent="0.3">
      <c r="A39" s="1"/>
      <c r="B39" s="1" t="s">
        <v>52</v>
      </c>
      <c r="C39" s="4">
        <f>C19+C20</f>
        <v>0</v>
      </c>
      <c r="D39" s="4"/>
      <c r="E39" s="4"/>
      <c r="F39" s="4"/>
      <c r="G39" s="4"/>
      <c r="H39" s="1"/>
    </row>
    <row r="40" spans="1:8" x14ac:dyDescent="0.3">
      <c r="A40" s="1"/>
      <c r="B40" s="1" t="s">
        <v>53</v>
      </c>
      <c r="C40" s="4">
        <f>C25-C26</f>
        <v>17062</v>
      </c>
      <c r="D40" s="4"/>
      <c r="E40" s="4"/>
      <c r="F40" s="4"/>
      <c r="G40" s="4"/>
      <c r="H40" s="1"/>
    </row>
    <row r="41" spans="1:8" x14ac:dyDescent="0.3">
      <c r="A41" s="1"/>
      <c r="B41" s="1" t="s">
        <v>50</v>
      </c>
      <c r="C41" s="4">
        <f>-C24</f>
        <v>0</v>
      </c>
      <c r="D41" s="4"/>
      <c r="E41" s="4"/>
      <c r="F41" s="4"/>
      <c r="G41" s="4"/>
      <c r="H41" s="1"/>
    </row>
    <row r="42" spans="1:8" x14ac:dyDescent="0.3">
      <c r="A42" s="1"/>
      <c r="B42" s="13" t="s">
        <v>30</v>
      </c>
      <c r="C42" s="14">
        <f>SUM(C37:C41)</f>
        <v>356434</v>
      </c>
      <c r="D42" s="4"/>
      <c r="E42" s="4"/>
      <c r="F42" s="4"/>
      <c r="G42" s="4"/>
      <c r="H42" s="1"/>
    </row>
    <row r="43" spans="1:8" x14ac:dyDescent="0.3">
      <c r="A43" s="1"/>
      <c r="B43" s="1" t="s">
        <v>31</v>
      </c>
      <c r="C43" s="8" t="str">
        <f>IF(C42&gt;C7,"Yes","No")</f>
        <v>Yes</v>
      </c>
      <c r="D43" s="4"/>
      <c r="E43" s="4"/>
      <c r="F43" s="4"/>
      <c r="G43" s="4"/>
      <c r="H43" s="1"/>
    </row>
    <row r="44" spans="1:8" x14ac:dyDescent="0.3">
      <c r="A44" s="1"/>
      <c r="B44" s="1"/>
      <c r="C44" s="4"/>
      <c r="D44" s="4"/>
      <c r="E44" s="4"/>
      <c r="F44" s="4"/>
      <c r="G44" s="4"/>
      <c r="H44" s="1"/>
    </row>
    <row r="45" spans="1:8" x14ac:dyDescent="0.3">
      <c r="A45" s="5" t="s">
        <v>5</v>
      </c>
      <c r="B45" s="5" t="s">
        <v>32</v>
      </c>
      <c r="C45" s="11" t="s">
        <v>19</v>
      </c>
      <c r="D45" s="6"/>
      <c r="E45" s="6"/>
      <c r="F45" s="6"/>
      <c r="G45" s="6"/>
      <c r="H45" s="1"/>
    </row>
    <row r="46" spans="1:8" x14ac:dyDescent="0.3">
      <c r="A46" s="1"/>
      <c r="B46" s="1" t="s">
        <v>33</v>
      </c>
      <c r="C46" s="8" t="str">
        <f>IF(AND(C34="Yes",C43="Yes"),"Yes","No")</f>
        <v>Yes</v>
      </c>
      <c r="D46" s="4"/>
      <c r="E46" s="4"/>
      <c r="F46" s="4"/>
      <c r="G46" s="4"/>
      <c r="H46" s="1"/>
    </row>
    <row r="47" spans="1:8" x14ac:dyDescent="0.3">
      <c r="A47" s="1"/>
      <c r="B47" s="1" t="s">
        <v>34</v>
      </c>
      <c r="C47" s="4">
        <f>IF(C46="Yes",C42-C7,0)</f>
        <v>96434</v>
      </c>
      <c r="D47" s="4"/>
      <c r="E47" s="4"/>
      <c r="F47" s="4"/>
      <c r="G47" s="4"/>
      <c r="H47" s="1"/>
    </row>
    <row r="48" spans="1:8" x14ac:dyDescent="0.3">
      <c r="A48" s="1"/>
      <c r="B48" s="1" t="s">
        <v>54</v>
      </c>
      <c r="C48" s="4">
        <f>ROUNDDOWN(C47*C9,0)</f>
        <v>48217</v>
      </c>
      <c r="D48" s="4"/>
      <c r="E48" s="4"/>
      <c r="F48" s="4"/>
      <c r="G48" s="4"/>
      <c r="H48" s="1"/>
    </row>
    <row r="49" spans="1:8" x14ac:dyDescent="0.3">
      <c r="A49" s="1"/>
      <c r="B49" s="13" t="s">
        <v>32</v>
      </c>
      <c r="C49" s="15">
        <f>MAX(C8,C5-C48)</f>
        <v>11783</v>
      </c>
      <c r="D49" s="4"/>
      <c r="E49" s="4"/>
      <c r="F49" s="4"/>
      <c r="G49" s="4"/>
      <c r="H49" s="1"/>
    </row>
    <row r="50" spans="1:8" x14ac:dyDescent="0.3">
      <c r="A50" s="1"/>
      <c r="B50" s="1"/>
      <c r="C50" s="4"/>
      <c r="D50" s="4"/>
      <c r="E50" s="4"/>
      <c r="F50" s="4"/>
      <c r="G50" s="4"/>
      <c r="H50" s="1"/>
    </row>
    <row r="51" spans="1:8" x14ac:dyDescent="0.3">
      <c r="A51" s="5" t="s">
        <v>7</v>
      </c>
      <c r="B51" s="5" t="s">
        <v>35</v>
      </c>
      <c r="C51" s="6"/>
      <c r="D51" s="6"/>
      <c r="E51" s="6"/>
      <c r="F51" s="6"/>
      <c r="G51" s="6"/>
      <c r="H51" s="1"/>
    </row>
    <row r="52" spans="1:8" x14ac:dyDescent="0.3">
      <c r="A52" s="1"/>
      <c r="B52" s="1"/>
      <c r="C52" s="35" t="s">
        <v>36</v>
      </c>
      <c r="D52" s="35" t="s">
        <v>0</v>
      </c>
      <c r="E52" s="35" t="s">
        <v>37</v>
      </c>
      <c r="F52" s="9" t="s">
        <v>38</v>
      </c>
      <c r="G52" s="4"/>
      <c r="H52" s="1"/>
    </row>
    <row r="53" spans="1:8" x14ac:dyDescent="0.3">
      <c r="A53" s="1"/>
      <c r="B53" s="1" t="s">
        <v>39</v>
      </c>
      <c r="C53" s="12">
        <v>40000</v>
      </c>
      <c r="D53" s="12">
        <v>25750</v>
      </c>
      <c r="E53" s="12">
        <v>60000</v>
      </c>
      <c r="F53" s="4"/>
      <c r="G53" s="4"/>
      <c r="H53" s="1"/>
    </row>
    <row r="54" spans="1:8" x14ac:dyDescent="0.3">
      <c r="A54" s="1"/>
      <c r="B54" s="1" t="s">
        <v>40</v>
      </c>
      <c r="C54" s="12">
        <v>9451.67</v>
      </c>
      <c r="D54" s="12">
        <v>17062.34</v>
      </c>
      <c r="E54" s="12">
        <v>0</v>
      </c>
      <c r="F54" s="4"/>
      <c r="G54" s="4"/>
      <c r="H54" s="1"/>
    </row>
    <row r="55" spans="1:8" x14ac:dyDescent="0.3">
      <c r="A55" s="1"/>
      <c r="B55" s="1" t="s">
        <v>41</v>
      </c>
      <c r="C55" s="4">
        <f>MAX(0,C53-C54)</f>
        <v>30548.33</v>
      </c>
      <c r="D55" s="4">
        <f>MAX(0,D53-D54)</f>
        <v>8687.66</v>
      </c>
      <c r="E55" s="4">
        <f>MAX(0,E53-E54)</f>
        <v>60000</v>
      </c>
      <c r="F55" s="7">
        <f>SUM(C55:E55)</f>
        <v>99235.99</v>
      </c>
      <c r="G55" s="4"/>
      <c r="H55" s="1"/>
    </row>
    <row r="56" spans="1:8" x14ac:dyDescent="0.3">
      <c r="A56" s="1"/>
      <c r="B56" s="3" t="s">
        <v>42</v>
      </c>
      <c r="C56" s="4"/>
      <c r="D56" s="4"/>
      <c r="E56" s="4"/>
      <c r="F56" s="4"/>
      <c r="G56" s="4"/>
      <c r="H56" s="1"/>
    </row>
    <row r="57" spans="1:8" x14ac:dyDescent="0.3">
      <c r="A57" s="1"/>
      <c r="B57" s="1"/>
      <c r="C57" s="4"/>
      <c r="D57" s="4"/>
      <c r="E57" s="4"/>
      <c r="F57" s="4"/>
      <c r="G57" s="4"/>
      <c r="H57" s="1"/>
    </row>
    <row r="58" spans="1:8" x14ac:dyDescent="0.3">
      <c r="A58" s="5" t="s">
        <v>43</v>
      </c>
      <c r="B58" s="5" t="s">
        <v>44</v>
      </c>
      <c r="C58" s="11" t="s">
        <v>19</v>
      </c>
      <c r="D58" s="6"/>
      <c r="E58" s="6"/>
      <c r="F58" s="6"/>
      <c r="G58" s="6"/>
      <c r="H58" s="1"/>
    </row>
    <row r="59" spans="1:8" x14ac:dyDescent="0.3">
      <c r="A59" s="1"/>
      <c r="B59" s="1" t="s">
        <v>26</v>
      </c>
      <c r="C59" s="4">
        <f>C25</f>
        <v>17062</v>
      </c>
      <c r="D59" s="4"/>
      <c r="E59" s="4"/>
      <c r="F59" s="4"/>
      <c r="G59" s="4"/>
      <c r="H59" s="1"/>
    </row>
    <row r="60" spans="1:8" x14ac:dyDescent="0.3">
      <c r="A60" s="1"/>
      <c r="B60" s="1" t="s">
        <v>32</v>
      </c>
      <c r="C60" s="4">
        <f>C49</f>
        <v>11783</v>
      </c>
      <c r="D60" s="4"/>
      <c r="E60" s="4"/>
      <c r="F60" s="4"/>
      <c r="G60" s="4"/>
      <c r="H60" s="1"/>
    </row>
    <row r="61" spans="1:8" x14ac:dyDescent="0.3">
      <c r="A61" s="1"/>
      <c r="B61" s="1" t="s">
        <v>151</v>
      </c>
      <c r="C61" s="4">
        <f>MAX(0,C59-C60)</f>
        <v>5279</v>
      </c>
      <c r="D61" s="4"/>
      <c r="E61" s="4"/>
      <c r="F61" s="4"/>
      <c r="G61" s="4"/>
      <c r="H61" s="1"/>
    </row>
    <row r="62" spans="1:8" x14ac:dyDescent="0.3">
      <c r="A62" s="1"/>
      <c r="B62" s="1" t="s">
        <v>45</v>
      </c>
      <c r="C62" s="4">
        <f>MIN(C61,F55)</f>
        <v>5279</v>
      </c>
      <c r="D62" s="4"/>
      <c r="E62" s="4"/>
      <c r="F62" s="4"/>
      <c r="G62" s="4"/>
      <c r="H62" s="1"/>
    </row>
    <row r="63" spans="1:8" x14ac:dyDescent="0.3">
      <c r="A63" s="1"/>
      <c r="B63" s="13" t="s">
        <v>17</v>
      </c>
      <c r="C63" s="14">
        <f>C61-C62</f>
        <v>0</v>
      </c>
      <c r="D63" s="4"/>
      <c r="E63" s="4"/>
      <c r="F63" s="4"/>
      <c r="G63" s="4"/>
      <c r="H63" s="1"/>
    </row>
    <row r="64" spans="1:8" x14ac:dyDescent="0.3">
      <c r="A64" s="1"/>
      <c r="B64" s="13" t="s">
        <v>46</v>
      </c>
      <c r="C64" s="15">
        <f>C63*C11</f>
        <v>0</v>
      </c>
      <c r="D64" s="4"/>
      <c r="E64" s="4"/>
      <c r="F64" s="4"/>
      <c r="G64" s="4"/>
      <c r="H64" s="1"/>
    </row>
    <row r="65" spans="1:8" x14ac:dyDescent="0.3">
      <c r="A65" s="1"/>
      <c r="B65" s="1"/>
      <c r="C65" s="4"/>
      <c r="D65" s="4"/>
      <c r="E65" s="4"/>
      <c r="F65" s="4"/>
      <c r="G65" s="4"/>
      <c r="H65" s="1"/>
    </row>
    <row r="66" spans="1:8" x14ac:dyDescent="0.3">
      <c r="A66" s="5" t="s">
        <v>47</v>
      </c>
      <c r="B66" s="5" t="s">
        <v>150</v>
      </c>
      <c r="C66" s="6"/>
      <c r="D66" s="6"/>
      <c r="E66" s="6"/>
      <c r="F66" s="6"/>
      <c r="G66" s="6"/>
      <c r="H66" s="1"/>
    </row>
    <row r="67" spans="1:8" x14ac:dyDescent="0.3">
      <c r="A67" s="1"/>
      <c r="B67" s="1"/>
      <c r="C67" s="9" t="str">
        <f>C52</f>
        <v>2022-23</v>
      </c>
      <c r="D67" s="9" t="str">
        <f>D52</f>
        <v>2023-24</v>
      </c>
      <c r="E67" s="9" t="str">
        <f>E52</f>
        <v>2024-25</v>
      </c>
      <c r="F67" s="9" t="str">
        <f>$C$3</f>
        <v>2025-26</v>
      </c>
      <c r="G67" s="9" t="s">
        <v>38</v>
      </c>
      <c r="H67" s="1"/>
    </row>
    <row r="68" spans="1:8" x14ac:dyDescent="0.3">
      <c r="A68" s="1"/>
      <c r="B68" s="1" t="s">
        <v>154</v>
      </c>
      <c r="C68" s="4">
        <f>MIN(C55,$C$62-SUM($B68:B68))</f>
        <v>5279</v>
      </c>
      <c r="D68" s="4">
        <f>MIN(D55,$C$62-SUM($B68:C68))</f>
        <v>0</v>
      </c>
      <c r="E68" s="4">
        <f>MIN(E55,$C$62-SUM($B68:D68))</f>
        <v>0</v>
      </c>
      <c r="F68" s="4"/>
      <c r="G68" s="7">
        <f>SUM(C68:E68)</f>
        <v>5279</v>
      </c>
      <c r="H68" s="1"/>
    </row>
    <row r="69" spans="1:8" x14ac:dyDescent="0.3">
      <c r="A69" s="1"/>
      <c r="B69" s="1" t="s">
        <v>152</v>
      </c>
      <c r="C69" s="4">
        <v>0</v>
      </c>
      <c r="D69" s="4">
        <f>D55-D68</f>
        <v>8687.66</v>
      </c>
      <c r="E69" s="4">
        <f>E55-E68</f>
        <v>60000</v>
      </c>
      <c r="F69" s="4">
        <f>MAX(0,C49-C25)</f>
        <v>0</v>
      </c>
      <c r="G69" s="7">
        <f>SUM(C69:F69)</f>
        <v>68687.66</v>
      </c>
      <c r="H69" s="1"/>
    </row>
    <row r="70" spans="1:8" x14ac:dyDescent="0.3">
      <c r="A70" s="1"/>
      <c r="B70" s="1"/>
      <c r="C70" s="1"/>
      <c r="D70" s="1"/>
      <c r="E70" s="1"/>
      <c r="F70" s="1"/>
      <c r="G70" s="1"/>
      <c r="H70" s="1"/>
    </row>
    <row r="71" spans="1:8" x14ac:dyDescent="0.3">
      <c r="A71" s="5" t="s">
        <v>55</v>
      </c>
      <c r="B71" s="5"/>
      <c r="C71" s="5"/>
      <c r="D71" s="5"/>
      <c r="E71" s="5"/>
      <c r="F71" s="5"/>
      <c r="G71" s="5"/>
    </row>
    <row r="72" spans="1:8" x14ac:dyDescent="0.3">
      <c r="A72" s="18"/>
      <c r="B72" s="1" t="s">
        <v>8</v>
      </c>
      <c r="C72" s="19" t="s">
        <v>9</v>
      </c>
      <c r="D72" s="1"/>
      <c r="E72" s="1"/>
      <c r="F72" s="1"/>
      <c r="G72" s="1"/>
    </row>
    <row r="73" spans="1:8" x14ac:dyDescent="0.3">
      <c r="A73" s="1"/>
      <c r="B73" s="1" t="s">
        <v>10</v>
      </c>
      <c r="C73" s="19" t="s">
        <v>11</v>
      </c>
      <c r="D73" s="1"/>
      <c r="E73" s="1"/>
      <c r="F73" s="1"/>
      <c r="G73" s="1"/>
    </row>
    <row r="74" spans="1:8" x14ac:dyDescent="0.3">
      <c r="A74" s="1"/>
      <c r="B74" s="1" t="s">
        <v>12</v>
      </c>
      <c r="C74" s="1" t="s">
        <v>13</v>
      </c>
      <c r="D74" s="1"/>
      <c r="E74" s="1"/>
      <c r="F74" s="1"/>
      <c r="G74" s="1"/>
    </row>
    <row r="75" spans="1:8" x14ac:dyDescent="0.3">
      <c r="A75" s="18"/>
      <c r="B75" s="1" t="s">
        <v>14</v>
      </c>
      <c r="C75" s="1"/>
      <c r="D75" s="1"/>
      <c r="E75" s="1"/>
      <c r="F75" s="1"/>
      <c r="G75" s="1"/>
    </row>
    <row r="76" spans="1:8" x14ac:dyDescent="0.3">
      <c r="A76" s="1"/>
      <c r="B76" s="1" t="s">
        <v>15</v>
      </c>
      <c r="C76" s="19" t="s">
        <v>16</v>
      </c>
      <c r="D76" s="1"/>
      <c r="E76" s="1"/>
      <c r="F76" s="1"/>
      <c r="G76" s="1"/>
    </row>
    <row r="77" spans="1:8" x14ac:dyDescent="0.3">
      <c r="A77" s="1"/>
      <c r="B77" s="3"/>
      <c r="C77" s="1"/>
      <c r="D77" s="1"/>
      <c r="E77" s="1"/>
      <c r="F77" s="1"/>
      <c r="G77" s="1"/>
    </row>
    <row r="78" spans="1:8" x14ac:dyDescent="0.3">
      <c r="A78" s="1"/>
      <c r="B78" s="3"/>
      <c r="C78" s="1"/>
      <c r="D78" s="1"/>
      <c r="E78" s="1"/>
      <c r="F78" s="1"/>
      <c r="G78" s="1"/>
    </row>
  </sheetData>
  <hyperlinks>
    <hyperlink ref="C72" r:id="rId1" xr:uid="{5C833151-C591-496C-9708-19386C3CE4F3}"/>
    <hyperlink ref="C73" r:id="rId2" xr:uid="{12F29C76-24F1-456E-BA1D-440389E24CB5}"/>
    <hyperlink ref="C76" r:id="rId3" xr:uid="{E923A04C-40A7-43A9-B610-8877BE53C9A4}"/>
  </hyperlinks>
  <pageMargins left="0.7" right="0.7" top="0.75" bottom="0.75" header="0.3" footer="0.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vt:lpstr>
      <vt:lpstr>Taper Calc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amit roy</dc:creator>
  <cp:lastModifiedBy>amit roy</cp:lastModifiedBy>
  <dcterms:created xsi:type="dcterms:W3CDTF">2024-11-01T15:26:51Z</dcterms:created>
  <dcterms:modified xsi:type="dcterms:W3CDTF">2026-10-15T19:27:05Z</dcterms:modified>
</cp:coreProperties>
</file>